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Total Budget" sheetId="11" r:id="rId1"/>
    <sheet name="Advertising - mktg" sheetId="1" r:id="rId2"/>
    <sheet name="Publc Relations-mktg" sheetId="2" r:id="rId3"/>
    <sheet name="Website-mktg" sheetId="3" r:id="rId4"/>
    <sheet name="Sales-VS" sheetId="4" r:id="rId5"/>
    <sheet name="Visitor Services-VS &amp; Fest" sheetId="5" r:id="rId6"/>
    <sheet name="Partnerships-BOD" sheetId="6" r:id="rId7"/>
    <sheet name="Administration-BOD" sheetId="7" r:id="rId8"/>
    <sheet name="Personnel-Personnel" sheetId="8" r:id="rId9"/>
  </sheets>
  <calcPr calcId="171027"/>
</workbook>
</file>

<file path=xl/calcChain.xml><?xml version="1.0" encoding="utf-8"?>
<calcChain xmlns="http://schemas.openxmlformats.org/spreadsheetml/2006/main">
  <c r="D115" i="11" l="1"/>
  <c r="C115" i="11"/>
  <c r="B115" i="11"/>
  <c r="B116" i="11" s="1"/>
  <c r="C104" i="11"/>
  <c r="C106" i="11" s="1"/>
  <c r="B104" i="11"/>
  <c r="B106" i="11" s="1"/>
  <c r="C98" i="11"/>
  <c r="B98" i="11"/>
  <c r="D89" i="11"/>
  <c r="C89" i="11"/>
  <c r="B89" i="11"/>
  <c r="B70" i="11"/>
  <c r="D68" i="11"/>
  <c r="D70" i="11" s="1"/>
  <c r="D71" i="11" s="1"/>
  <c r="C68" i="11"/>
  <c r="C70" i="11" s="1"/>
  <c r="C71" i="11" s="1"/>
  <c r="B68" i="11"/>
  <c r="D60" i="11"/>
  <c r="C60" i="11"/>
  <c r="B60" i="11"/>
  <c r="D48" i="11"/>
  <c r="C48" i="11"/>
  <c r="B48" i="11"/>
  <c r="B71" i="11" s="1"/>
  <c r="D39" i="11"/>
  <c r="C39" i="11"/>
  <c r="B39" i="11"/>
  <c r="D33" i="11"/>
  <c r="C33" i="11"/>
  <c r="B33" i="11"/>
  <c r="D23" i="11"/>
  <c r="C23" i="11"/>
  <c r="B23" i="11"/>
  <c r="D12" i="11"/>
  <c r="C12" i="11"/>
  <c r="B12" i="11"/>
  <c r="B117" i="11" s="1"/>
  <c r="D116" i="11" l="1"/>
  <c r="D117" i="11" s="1"/>
  <c r="C116" i="11"/>
  <c r="C117" i="11"/>
  <c r="G18" i="7" l="1"/>
  <c r="D10" i="8"/>
  <c r="D18" i="7"/>
  <c r="D11" i="5"/>
  <c r="D10" i="4"/>
  <c r="D10" i="2"/>
  <c r="D11" i="1"/>
  <c r="G11" i="5"/>
  <c r="G10" i="4"/>
  <c r="G7" i="3"/>
  <c r="G10" i="2"/>
  <c r="G11" i="1"/>
  <c r="G10" i="8"/>
  <c r="G10" i="6"/>
  <c r="F10" i="8"/>
  <c r="E10" i="8"/>
  <c r="F18" i="7"/>
  <c r="E18" i="7"/>
  <c r="F10" i="6"/>
  <c r="E10" i="6"/>
  <c r="D10" i="6"/>
  <c r="F11" i="5"/>
  <c r="E11" i="5"/>
  <c r="F10" i="4"/>
  <c r="E10" i="4"/>
  <c r="F7" i="3"/>
  <c r="E7" i="3"/>
  <c r="D7" i="3"/>
  <c r="F10" i="2"/>
  <c r="E10" i="2"/>
  <c r="F11" i="1"/>
  <c r="E11" i="1"/>
</calcChain>
</file>

<file path=xl/sharedStrings.xml><?xml version="1.0" encoding="utf-8"?>
<sst xmlns="http://schemas.openxmlformats.org/spreadsheetml/2006/main" count="409" uniqueCount="263">
  <si>
    <t>Account</t>
  </si>
  <si>
    <t>Code</t>
  </si>
  <si>
    <t>Description</t>
  </si>
  <si>
    <t>FY17 Request</t>
  </si>
  <si>
    <t>Notes</t>
  </si>
  <si>
    <t>11041100315</t>
  </si>
  <si>
    <t>11041100319</t>
  </si>
  <si>
    <t>11041100366</t>
  </si>
  <si>
    <t>11041100371</t>
  </si>
  <si>
    <t>11041100619</t>
  </si>
  <si>
    <t/>
  </si>
  <si>
    <t>Marketing Activities</t>
  </si>
  <si>
    <t>Print/Online Advertising</t>
  </si>
  <si>
    <t>Opportunistic (co-op) advertising</t>
  </si>
  <si>
    <t>Video Development</t>
  </si>
  <si>
    <t>Advertising Design/Development</t>
  </si>
  <si>
    <t>Photograpy</t>
  </si>
  <si>
    <t>Direct Mail</t>
  </si>
  <si>
    <t>Research &amp; Development</t>
  </si>
  <si>
    <t>FY 16 Budget</t>
  </si>
  <si>
    <t>End Balance   03-31-2016</t>
  </si>
  <si>
    <t>FY2015 Final</t>
  </si>
  <si>
    <t>Public Relations</t>
  </si>
  <si>
    <t>PR Contract</t>
  </si>
  <si>
    <t>In-Market PR Stunts</t>
  </si>
  <si>
    <t>Visiting Media &amp; FAM expenses</t>
  </si>
  <si>
    <t>Visit CA Media Events</t>
  </si>
  <si>
    <t>Taste of Mendocino</t>
  </si>
  <si>
    <t>PR Related Travel</t>
  </si>
  <si>
    <t>Communications Coordinator</t>
  </si>
  <si>
    <t>includes clipping service -should be separated out</t>
  </si>
  <si>
    <t>FAM expenses should be included in sales budget</t>
  </si>
  <si>
    <t>Reserved for partnership event with MWI</t>
  </si>
  <si>
    <t>MCTC staff travel - all other goes into visiting media</t>
  </si>
  <si>
    <t>now $5000/month</t>
  </si>
  <si>
    <t>Website Maintenance/Development</t>
  </si>
  <si>
    <t>Development/Maintenance</t>
  </si>
  <si>
    <t>This should be moved to under Advertising/Media</t>
  </si>
  <si>
    <t>Leisure/Group Sales</t>
  </si>
  <si>
    <t>Consumer &amp; Trade Shows</t>
  </si>
  <si>
    <t>Travel Shows - shipping</t>
  </si>
  <si>
    <t>State Fair Exhibit</t>
  </si>
  <si>
    <t>Booth Development &amp; Giveaways</t>
  </si>
  <si>
    <t>Leisure/Group Sales Total</t>
  </si>
  <si>
    <t>Visitor Services</t>
  </si>
  <si>
    <t>Visitor Guide/Calendar</t>
  </si>
  <si>
    <t>In County Guides</t>
  </si>
  <si>
    <t>Signage - Gateways, kiosk</t>
  </si>
  <si>
    <t>Visitor Center Support</t>
  </si>
  <si>
    <t>Event Partnership Funding</t>
  </si>
  <si>
    <t>Event/Festival Guide Printing &amp; Dist</t>
  </si>
  <si>
    <t>Retail Items</t>
  </si>
  <si>
    <t>In-County Mixers</t>
  </si>
  <si>
    <t>tear off maps, niche brochures, etc</t>
  </si>
  <si>
    <t>Redwood Coast Chamber</t>
  </si>
  <si>
    <t>maybe move to administration?</t>
  </si>
  <si>
    <t>Partnerships</t>
  </si>
  <si>
    <t>North Coast Tourism Council</t>
  </si>
  <si>
    <t xml:space="preserve">Memberships </t>
  </si>
  <si>
    <t>Conferences &amp; Seminars</t>
  </si>
  <si>
    <t>Partnership Related staff travel</t>
  </si>
  <si>
    <t>In-County Relations</t>
  </si>
  <si>
    <t>Arts Council Sponsorship</t>
  </si>
  <si>
    <t>Adminitration</t>
  </si>
  <si>
    <t>Office Rent</t>
  </si>
  <si>
    <t>Office Supplies</t>
  </si>
  <si>
    <t>Postage/Shipping</t>
  </si>
  <si>
    <t>Copying/Printing</t>
  </si>
  <si>
    <t>Telecommunications/Internet</t>
  </si>
  <si>
    <t>Utilities</t>
  </si>
  <si>
    <t>Legal Fees</t>
  </si>
  <si>
    <t>Accounting Fees</t>
  </si>
  <si>
    <t>Insurance - BOD &amp; Liability</t>
  </si>
  <si>
    <t>Meeting Expenses</t>
  </si>
  <si>
    <t>Bank Fees</t>
  </si>
  <si>
    <t>Bookkeeping</t>
  </si>
  <si>
    <t>Adminstrative Travel</t>
  </si>
  <si>
    <t>Administration Total</t>
  </si>
  <si>
    <t>2 offices</t>
  </si>
  <si>
    <t>miscellaneous office supplies &amp; repairs/maintenance</t>
  </si>
  <si>
    <t>postage for mailings (other than visitor guides, trade shows, etc)</t>
  </si>
  <si>
    <t>office phones, 3 1/2 cell phones for staff</t>
  </si>
  <si>
    <t>internet, propane, garbage, water</t>
  </si>
  <si>
    <t>for legal services, if needed</t>
  </si>
  <si>
    <t>annual audit, tax fliing</t>
  </si>
  <si>
    <t>D&amp;O insurance for BOD, liability insurances</t>
  </si>
  <si>
    <t>food for meetings, if necessary</t>
  </si>
  <si>
    <t>Paypal fees and credit card processing fees - includes "bad debt"</t>
  </si>
  <si>
    <t>bookkeeping for organization</t>
  </si>
  <si>
    <t>miscellaneous staff travel &amp; entertainment for meetings, etc</t>
  </si>
  <si>
    <t xml:space="preserve">miscellaneous copying/printing </t>
  </si>
  <si>
    <t>Personnel</t>
  </si>
  <si>
    <t>Personnel Total</t>
  </si>
  <si>
    <t>Salaries</t>
  </si>
  <si>
    <t>Contract Work - Misc</t>
  </si>
  <si>
    <t>Searchwide ED Search</t>
  </si>
  <si>
    <t>Payroll Taxes</t>
  </si>
  <si>
    <t>Worker's Comp Insurance</t>
  </si>
  <si>
    <t>Medical Insurance &amp; Other benefits</t>
  </si>
  <si>
    <t>5.5 F/T employees</t>
  </si>
  <si>
    <t>misc contracted work</t>
  </si>
  <si>
    <t>benefits as outlined in employee handbook</t>
  </si>
  <si>
    <t>Partnerships Total</t>
  </si>
  <si>
    <t>Visitor Services Total</t>
  </si>
  <si>
    <t>Public Relations Total</t>
  </si>
  <si>
    <t>Marketing Activities Total</t>
  </si>
  <si>
    <t>Amount determined by Advisory Board report</t>
  </si>
  <si>
    <t>Amount Determined by Advisory Board Report</t>
  </si>
  <si>
    <t>Visit CA Opportunity</t>
  </si>
  <si>
    <t>Determined by Advisory Board Report</t>
  </si>
  <si>
    <t>Misc Sales Opportunities</t>
  </si>
  <si>
    <t>Sales related staff travel</t>
  </si>
  <si>
    <t>Reserve/Contingency</t>
  </si>
  <si>
    <t>County Administration Fee</t>
  </si>
  <si>
    <t>attending and supporting community events- festival comm</t>
  </si>
  <si>
    <t>mushroom/crab guides - festival committee</t>
  </si>
  <si>
    <t>Brendan</t>
  </si>
  <si>
    <t>interactive media coordinator</t>
  </si>
  <si>
    <t>includes enhancements, maintenance, hosting, etc</t>
  </si>
  <si>
    <t>Interactive Marketing (social media)</t>
  </si>
  <si>
    <t>2015-2016 Approved</t>
  </si>
  <si>
    <t>2015-2016 as of March 31, 2016</t>
  </si>
  <si>
    <t>COMMENTS</t>
  </si>
  <si>
    <t>INCOME</t>
  </si>
  <si>
    <t>MCLA BID Assessment</t>
  </si>
  <si>
    <t>MCPA Matching Funds</t>
  </si>
  <si>
    <t>Payments directly to MCTC (include BID &amp; Match)</t>
  </si>
  <si>
    <t>Overage from previous FY</t>
  </si>
  <si>
    <t>North Coast Tourism Council Administration</t>
  </si>
  <si>
    <t>Income for administering organization</t>
  </si>
  <si>
    <t>Other Income (visitor guide and calendar advertising)</t>
  </si>
  <si>
    <t>income from ads in wall calendar</t>
  </si>
  <si>
    <t>Sponsorship Program</t>
  </si>
  <si>
    <t>xtra payment from MCPA - $18125 needs to be paid back</t>
  </si>
  <si>
    <t>Other Income (misc)</t>
  </si>
  <si>
    <t>events, retail, trade shows, etc.</t>
  </si>
  <si>
    <t>Interest</t>
  </si>
  <si>
    <t>interest from money in bank account</t>
  </si>
  <si>
    <t>Total Income</t>
  </si>
  <si>
    <t>MARKETING ACTIVITIES - MEDIA &amp; WEBSITE</t>
  </si>
  <si>
    <t>Advertising/Media</t>
  </si>
  <si>
    <t>Print and On-Line Advertising</t>
  </si>
  <si>
    <t>Co-Op Advertising (opportunistic)</t>
  </si>
  <si>
    <t>Advertising Development and Design</t>
  </si>
  <si>
    <t>See chart you provided - a lot of this needss to be recategorized</t>
  </si>
  <si>
    <t>Photography</t>
  </si>
  <si>
    <t>for photo usage and production of new photos</t>
  </si>
  <si>
    <t>Follow up to big spring direct mail campaign</t>
  </si>
  <si>
    <t xml:space="preserve">Research &amp; Development (market research/board retreat) </t>
  </si>
  <si>
    <t>for measuring effectiveness of marketing programs and board retreat/training</t>
  </si>
  <si>
    <t>Total Advertising/Media</t>
  </si>
  <si>
    <t>26% of total budget spent on advertising/media (up 3% from last FY)</t>
  </si>
  <si>
    <t>Public Relations Contract</t>
  </si>
  <si>
    <t>for Koli/Cinch PR agency (includes 3,000 for clipping service)</t>
  </si>
  <si>
    <t>two onsite radio productions to coincide with mushroom and crab festivals</t>
  </si>
  <si>
    <t>Visiting Media and FAM groupExpenses</t>
  </si>
  <si>
    <t>host media and FAMS throughout the year</t>
  </si>
  <si>
    <t>Visit California Media Events</t>
  </si>
  <si>
    <t>two media events with Visit CA - LA &amp; SF</t>
  </si>
  <si>
    <t>Support event with Mendocino Winegrowers, Inc</t>
  </si>
  <si>
    <t>Public Relations Related Travel</t>
  </si>
  <si>
    <t>staff/contractor travel to media tours &amp; PR events</t>
  </si>
  <si>
    <t>independent contractor (Alison DeGrassi) to support PR agencies &amp; internal PR</t>
  </si>
  <si>
    <t>Total Public Relations</t>
  </si>
  <si>
    <t>22% of total budget spent on public relations (up 1% from last FY)</t>
  </si>
  <si>
    <t>Website Maintenance /Development</t>
  </si>
  <si>
    <t>Interactive Marketing (social, e-newsletter, etc)</t>
  </si>
  <si>
    <t>social media analytics, enewsletters, contests</t>
  </si>
  <si>
    <t>hosting, updates, content development, SEO</t>
  </si>
  <si>
    <t>Total Website Maintenance/Development</t>
  </si>
  <si>
    <t>5% of total budget spent on website (down 4% from last FY)</t>
  </si>
  <si>
    <t>Consumer and Trade Shows</t>
  </si>
  <si>
    <t>Sunset celebration, Bay Area Travel Show, etc.</t>
  </si>
  <si>
    <t>Travel Shows - Shipping</t>
  </si>
  <si>
    <t>Getting materials to above shows</t>
  </si>
  <si>
    <t>opportunities to co-op with specific programs with North Coast Tourism Council</t>
  </si>
  <si>
    <t>cost to have exhibit in Sacramento for State Fair</t>
  </si>
  <si>
    <t>Booth Development and Give-A-Ways</t>
  </si>
  <si>
    <t>cost of green bags (sponsored), pull up banners, etc</t>
  </si>
  <si>
    <t>Leisure/Group Sales Staff Related Travel</t>
  </si>
  <si>
    <t>staff/contractor travel to shows, sales meetings</t>
  </si>
  <si>
    <t>Total Leisure/Group Sales</t>
  </si>
  <si>
    <t>11% of total budget spent on sales</t>
  </si>
  <si>
    <t>MARKETING ACTIVITIES - VISITOR SERVICES &amp; PARTNERSHIPS</t>
  </si>
  <si>
    <t>Visitor Services/Fulfillment</t>
  </si>
  <si>
    <t>2015 Visitor Guide and calendar</t>
  </si>
  <si>
    <t>For distribution and printing (if nec.) - not planning on producing new guide this FY</t>
  </si>
  <si>
    <t>In County Guides (themed &amp; tear off maps)</t>
  </si>
  <si>
    <t>art guides, wine maps, meeting guides, etc</t>
  </si>
  <si>
    <t>Signage - Gateway, Kiosks and Directional</t>
  </si>
  <si>
    <t>gateway signs - hope for next one along 128 - this is to pay for design/permits</t>
  </si>
  <si>
    <t>Visitor Center/Information Support</t>
  </si>
  <si>
    <t>for Redwood Coast Chamber of Commerce - funds matched by Sonoma County</t>
  </si>
  <si>
    <t>funds to attend and support countywide events/festivals</t>
  </si>
  <si>
    <t>Event &amp; Festival Guide Printing and Distribution</t>
  </si>
  <si>
    <t>mushroom guide, crab guide, two semi-annual event calendars; includes distribution</t>
  </si>
  <si>
    <t>offset under income; goal is to break even with retail</t>
  </si>
  <si>
    <t>In-County Mixers, Fairs</t>
  </si>
  <si>
    <t>attend chamber mixers and other fairs</t>
  </si>
  <si>
    <t>Total Visitor Services/Fulfillment</t>
  </si>
  <si>
    <t>no cost to VMC; normal county membership is $10K; we receive $9K for administration</t>
  </si>
  <si>
    <t xml:space="preserve">Memberships - CVB's, CalTIA, Chambers, MPI </t>
  </si>
  <si>
    <t>Cal Travel, DMAI, WACVB, Chambers - annual membership costs</t>
  </si>
  <si>
    <t>Conferences and Seminars</t>
  </si>
  <si>
    <t>Cal Travel, DMAI, WACVB conference registration and meeting costs</t>
  </si>
  <si>
    <t>Partnership Related Staff Travel</t>
  </si>
  <si>
    <t>staff travel to conferences, meetings both inside and outside of county</t>
  </si>
  <si>
    <t>misc costs to support strong partnerships throughout county</t>
  </si>
  <si>
    <t>Total Partnerships</t>
  </si>
  <si>
    <t>TOTAL - VISITOR SERVICES &amp; PARTNERSHIP</t>
  </si>
  <si>
    <t>TOTAL MARKETING ACTIVITIES</t>
  </si>
  <si>
    <t>ADMINISTRATIVE EXPENSES</t>
  </si>
  <si>
    <t>Office/ Storage Rent</t>
  </si>
  <si>
    <t>Fort Bragg and Ukiah offices</t>
  </si>
  <si>
    <t>miscellaneous copying/printing - meeting materials, marketing plans, etc</t>
  </si>
  <si>
    <t>Telephone/Telecommunications</t>
  </si>
  <si>
    <t>Insurance - BOD and Liability</t>
  </si>
  <si>
    <t>Visit Mendocino County, Inc. Administrative Travel</t>
  </si>
  <si>
    <t>Total Administrative Expenses</t>
  </si>
  <si>
    <t>MCLA ADMINISTRATIVE EXPENSES</t>
  </si>
  <si>
    <t>Member Newsletter Printing</t>
  </si>
  <si>
    <t>annual report and other MCLA newsletter printing</t>
  </si>
  <si>
    <t>Member Newsletter Postage</t>
  </si>
  <si>
    <t>postage for above</t>
  </si>
  <si>
    <t>Annual Meeting</t>
  </si>
  <si>
    <t>costs to hold required MCLA annual meeting every september</t>
  </si>
  <si>
    <t>Member Mailings (elections, by-laws, etc)</t>
  </si>
  <si>
    <t>postage and printing for mailings to MCLA members (elections, etc)</t>
  </si>
  <si>
    <t>MCLA Adminstrative Travel</t>
  </si>
  <si>
    <t>staff travel specifically for MCLA related meetings</t>
  </si>
  <si>
    <t>mcla.info development/maintenance</t>
  </si>
  <si>
    <t>maintenance and development of MCLA specific website</t>
  </si>
  <si>
    <t>Total MCLA Admnistrative Expenses</t>
  </si>
  <si>
    <t>MCPA ADMNISTRATIVE EXPENSES</t>
  </si>
  <si>
    <t>Accountant Fees</t>
  </si>
  <si>
    <t>annual financial review and tax fliing</t>
  </si>
  <si>
    <t>Insurances</t>
  </si>
  <si>
    <t>D&amp;O insurance for BOD and liability insurance</t>
  </si>
  <si>
    <t>MCPA  Administrative Travel</t>
  </si>
  <si>
    <t>staff travel specifically for MCPA related meetings</t>
  </si>
  <si>
    <t>Total MCPA Administrative Expenses</t>
  </si>
  <si>
    <t>Total Administrative Expenses for all Organizations</t>
  </si>
  <si>
    <t>16% of total budget spent on operations (up 1% from last FY)</t>
  </si>
  <si>
    <t>Supports 5.5 full-time equivalent employees</t>
  </si>
  <si>
    <t>Contract Work - Misc.</t>
  </si>
  <si>
    <t>miscellaneous contracted work (special projects, etc)</t>
  </si>
  <si>
    <t>Searchwide Executive Director Search</t>
  </si>
  <si>
    <t>Approved by MCTC Board at their March 2016 meeting (approved to spend up to $40K)</t>
  </si>
  <si>
    <t>taxes required for salaries</t>
  </si>
  <si>
    <t>insurance required for employees</t>
  </si>
  <si>
    <t>Medical Insurance &amp; other benefits</t>
  </si>
  <si>
    <t>Total Personnel</t>
  </si>
  <si>
    <t>TOTAL EXPENSES</t>
  </si>
  <si>
    <t xml:space="preserve">Over/Under </t>
  </si>
  <si>
    <t>2016-2017 Proposed</t>
  </si>
  <si>
    <t>Overage received from MCLA</t>
  </si>
  <si>
    <t>need more for distribution of VG's;  calendars?</t>
  </si>
  <si>
    <t>Determined by Advisory Board Report - $25K for Festival/event &amp; $60K for VS</t>
  </si>
  <si>
    <t>Includes opportunistic funds and co-op program with Visit CA or similar</t>
  </si>
  <si>
    <t>Interactive Media Coordinator</t>
  </si>
  <si>
    <t>Reserve/Contingency Account</t>
  </si>
  <si>
    <t>County Administrative Fee</t>
  </si>
  <si>
    <t>medical and other benefits as outlined in employee handbook and ED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</si>
</sst>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#,##0.00;\-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1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18"/>
      <name val="Times New Roman"/>
      <family val="1"/>
    </font>
    <font>
      <b/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Times New Roman"/>
      <family val="1"/>
    </font>
    <font>
      <sz val="9"/>
      <color rgb="FFFF00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/>
    <xf numFmtId="0" fontId="19" fillId="0" borderId="10" xfId="0" applyNumberFormat="1" applyFont="1" applyFill="1" applyBorder="1" applyAlignment="1" applyProtection="1">
      <alignment horizontal="left" vertical="top"/>
    </xf>
    <xf numFmtId="0" fontId="21" fillId="34" borderId="10" xfId="0" applyNumberFormat="1" applyFont="1" applyFill="1" applyBorder="1" applyAlignment="1" applyProtection="1">
      <alignment horizontal="left" vertical="top"/>
    </xf>
    <xf numFmtId="0" fontId="20" fillId="33" borderId="10" xfId="0" applyNumberFormat="1" applyFont="1" applyFill="1" applyBorder="1" applyAlignment="1" applyProtection="1">
      <alignment horizontal="left" vertical="top"/>
    </xf>
    <xf numFmtId="41" fontId="20" fillId="33" borderId="10" xfId="0" applyNumberFormat="1" applyFont="1" applyFill="1" applyBorder="1" applyAlignment="1" applyProtection="1">
      <alignment horizontal="left" vertical="top"/>
    </xf>
    <xf numFmtId="44" fontId="19" fillId="0" borderId="10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horizontal="left" wrapText="1"/>
    </xf>
    <xf numFmtId="44" fontId="0" fillId="0" borderId="10" xfId="42" applyFont="1" applyBorder="1"/>
    <xf numFmtId="44" fontId="21" fillId="34" borderId="10" xfId="42" applyFont="1" applyFill="1" applyBorder="1" applyAlignment="1" applyProtection="1">
      <alignment horizontal="left" vertical="top"/>
    </xf>
    <xf numFmtId="41" fontId="18" fillId="33" borderId="10" xfId="0" applyNumberFormat="1" applyFont="1" applyFill="1" applyBorder="1" applyAlignment="1" applyProtection="1">
      <alignment horizontal="left" vertical="top"/>
    </xf>
    <xf numFmtId="41" fontId="19" fillId="34" borderId="10" xfId="0" applyNumberFormat="1" applyFont="1" applyFill="1" applyBorder="1" applyAlignment="1" applyProtection="1">
      <alignment horizontal="left" vertical="top"/>
    </xf>
    <xf numFmtId="164" fontId="21" fillId="34" borderId="10" xfId="0" applyNumberFormat="1" applyFont="1" applyFill="1" applyBorder="1" applyAlignment="1" applyProtection="1">
      <alignment horizontal="left" vertical="top"/>
    </xf>
    <xf numFmtId="44" fontId="24" fillId="33" borderId="10" xfId="42" applyFont="1" applyFill="1" applyBorder="1" applyAlignment="1" applyProtection="1">
      <alignment horizontal="left" vertical="top"/>
    </xf>
    <xf numFmtId="0" fontId="14" fillId="0" borderId="0" xfId="0" applyFont="1"/>
    <xf numFmtId="44" fontId="22" fillId="0" borderId="10" xfId="42" applyFont="1" applyBorder="1"/>
    <xf numFmtId="0" fontId="22" fillId="0" borderId="0" xfId="0" applyFont="1"/>
    <xf numFmtId="0" fontId="22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wrapText="1"/>
    </xf>
    <xf numFmtId="44" fontId="26" fillId="0" borderId="10" xfId="0" applyNumberFormat="1" applyFont="1" applyFill="1" applyBorder="1" applyAlignment="1" applyProtection="1">
      <alignment horizontal="left" vertical="top"/>
    </xf>
    <xf numFmtId="0" fontId="25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left" wrapText="1"/>
    </xf>
    <xf numFmtId="44" fontId="26" fillId="0" borderId="0" xfId="0" applyNumberFormat="1" applyFont="1"/>
    <xf numFmtId="0" fontId="26" fillId="0" borderId="0" xfId="0" applyFont="1"/>
    <xf numFmtId="0" fontId="27" fillId="0" borderId="12" xfId="0" applyFont="1" applyBorder="1" applyAlignment="1">
      <alignment horizontal="center"/>
    </xf>
    <xf numFmtId="43" fontId="27" fillId="35" borderId="12" xfId="43" applyNumberFormat="1" applyFont="1" applyFill="1" applyBorder="1" applyAlignment="1">
      <alignment horizontal="center" wrapText="1"/>
    </xf>
    <xf numFmtId="43" fontId="27" fillId="36" borderId="12" xfId="43" applyNumberFormat="1" applyFont="1" applyFill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49" fontId="27" fillId="37" borderId="12" xfId="0" applyNumberFormat="1" applyFont="1" applyFill="1" applyBorder="1"/>
    <xf numFmtId="165" fontId="27" fillId="35" borderId="12" xfId="0" applyNumberFormat="1" applyFont="1" applyFill="1" applyBorder="1"/>
    <xf numFmtId="165" fontId="27" fillId="36" borderId="12" xfId="0" applyNumberFormat="1" applyFont="1" applyFill="1" applyBorder="1"/>
    <xf numFmtId="0" fontId="28" fillId="0" borderId="12" xfId="0" applyFont="1" applyBorder="1" applyAlignment="1">
      <alignment horizontal="center" wrapText="1"/>
    </xf>
    <xf numFmtId="49" fontId="27" fillId="37" borderId="12" xfId="0" applyNumberFormat="1" applyFont="1" applyFill="1" applyBorder="1" applyAlignment="1">
      <alignment horizontal="right"/>
    </xf>
    <xf numFmtId="0" fontId="29" fillId="0" borderId="12" xfId="0" applyFont="1" applyBorder="1" applyAlignment="1">
      <alignment horizontal="center" wrapText="1"/>
    </xf>
    <xf numFmtId="43" fontId="27" fillId="35" borderId="12" xfId="0" applyNumberFormat="1" applyFont="1" applyFill="1" applyBorder="1"/>
    <xf numFmtId="43" fontId="27" fillId="36" borderId="12" xfId="0" applyNumberFormat="1" applyFont="1" applyFill="1" applyBorder="1"/>
    <xf numFmtId="0" fontId="29" fillId="38" borderId="12" xfId="0" applyFont="1" applyFill="1" applyBorder="1" applyAlignment="1">
      <alignment horizontal="center" wrapText="1"/>
    </xf>
    <xf numFmtId="49" fontId="27" fillId="37" borderId="13" xfId="0" applyNumberFormat="1" applyFont="1" applyFill="1" applyBorder="1" applyAlignment="1">
      <alignment horizontal="right"/>
    </xf>
    <xf numFmtId="43" fontId="27" fillId="35" borderId="13" xfId="0" applyNumberFormat="1" applyFont="1" applyFill="1" applyBorder="1"/>
    <xf numFmtId="43" fontId="27" fillId="36" borderId="13" xfId="0" applyNumberFormat="1" applyFont="1" applyFill="1" applyBorder="1"/>
    <xf numFmtId="49" fontId="27" fillId="37" borderId="13" xfId="0" applyNumberFormat="1" applyFont="1" applyFill="1" applyBorder="1"/>
    <xf numFmtId="0" fontId="28" fillId="0" borderId="14" xfId="0" applyFont="1" applyBorder="1" applyAlignment="1">
      <alignment horizontal="center" wrapText="1"/>
    </xf>
    <xf numFmtId="49" fontId="27" fillId="0" borderId="15" xfId="0" applyNumberFormat="1" applyFont="1" applyFill="1" applyBorder="1"/>
    <xf numFmtId="43" fontId="27" fillId="38" borderId="15" xfId="0" applyNumberFormat="1" applyFont="1" applyFill="1" applyBorder="1"/>
    <xf numFmtId="0" fontId="28" fillId="0" borderId="16" xfId="0" applyFont="1" applyFill="1" applyBorder="1" applyAlignment="1">
      <alignment horizontal="center" wrapText="1"/>
    </xf>
    <xf numFmtId="49" fontId="27" fillId="39" borderId="17" xfId="0" applyNumberFormat="1" applyFont="1" applyFill="1" applyBorder="1"/>
    <xf numFmtId="43" fontId="27" fillId="35" borderId="17" xfId="0" applyNumberFormat="1" applyFont="1" applyFill="1" applyBorder="1"/>
    <xf numFmtId="43" fontId="27" fillId="36" borderId="17" xfId="0" applyNumberFormat="1" applyFont="1" applyFill="1" applyBorder="1"/>
    <xf numFmtId="0" fontId="28" fillId="0" borderId="18" xfId="0" applyFont="1" applyBorder="1" applyAlignment="1">
      <alignment horizontal="center" wrapText="1"/>
    </xf>
    <xf numFmtId="49" fontId="30" fillId="39" borderId="12" xfId="0" applyNumberFormat="1" applyFont="1" applyFill="1" applyBorder="1"/>
    <xf numFmtId="49" fontId="31" fillId="39" borderId="12" xfId="0" applyNumberFormat="1" applyFont="1" applyFill="1" applyBorder="1" applyAlignment="1">
      <alignment horizontal="right"/>
    </xf>
    <xf numFmtId="43" fontId="31" fillId="35" borderId="12" xfId="0" applyNumberFormat="1" applyFont="1" applyFill="1" applyBorder="1"/>
    <xf numFmtId="43" fontId="31" fillId="36" borderId="12" xfId="0" applyNumberFormat="1" applyFont="1" applyFill="1" applyBorder="1"/>
    <xf numFmtId="0" fontId="32" fillId="0" borderId="12" xfId="0" applyFont="1" applyBorder="1" applyAlignment="1">
      <alignment horizontal="center" wrapText="1"/>
    </xf>
    <xf numFmtId="49" fontId="27" fillId="39" borderId="12" xfId="0" applyNumberFormat="1" applyFont="1" applyFill="1" applyBorder="1" applyAlignment="1">
      <alignment horizontal="left"/>
    </xf>
    <xf numFmtId="0" fontId="27" fillId="40" borderId="12" xfId="0" applyFont="1" applyFill="1" applyBorder="1" applyAlignment="1">
      <alignment horizontal="center" wrapText="1"/>
    </xf>
    <xf numFmtId="49" fontId="30" fillId="39" borderId="12" xfId="0" applyNumberFormat="1" applyFont="1" applyFill="1" applyBorder="1" applyAlignment="1">
      <alignment horizontal="left"/>
    </xf>
    <xf numFmtId="0" fontId="29" fillId="0" borderId="12" xfId="0" applyFont="1" applyFill="1" applyBorder="1" applyAlignment="1">
      <alignment horizontal="center" wrapText="1"/>
    </xf>
    <xf numFmtId="0" fontId="33" fillId="0" borderId="0" xfId="0" applyFont="1" applyAlignment="1">
      <alignment horizontal="center"/>
    </xf>
    <xf numFmtId="49" fontId="31" fillId="39" borderId="13" xfId="0" applyNumberFormat="1" applyFont="1" applyFill="1" applyBorder="1" applyAlignment="1">
      <alignment horizontal="right"/>
    </xf>
    <xf numFmtId="43" fontId="28" fillId="35" borderId="13" xfId="0" applyNumberFormat="1" applyFont="1" applyFill="1" applyBorder="1"/>
    <xf numFmtId="43" fontId="31" fillId="36" borderId="13" xfId="0" applyNumberFormat="1" applyFont="1" applyFill="1" applyBorder="1"/>
    <xf numFmtId="49" fontId="27" fillId="39" borderId="13" xfId="0" applyNumberFormat="1" applyFont="1" applyFill="1" applyBorder="1" applyAlignment="1">
      <alignment horizontal="left"/>
    </xf>
    <xf numFmtId="0" fontId="34" fillId="40" borderId="12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40" borderId="12" xfId="0" applyFont="1" applyFill="1" applyBorder="1" applyAlignment="1">
      <alignment horizontal="center" vertical="center"/>
    </xf>
    <xf numFmtId="49" fontId="27" fillId="0" borderId="12" xfId="0" applyNumberFormat="1" applyFont="1" applyBorder="1" applyAlignment="1">
      <alignment horizontal="left"/>
    </xf>
    <xf numFmtId="43" fontId="27" fillId="38" borderId="12" xfId="0" applyNumberFormat="1" applyFont="1" applyFill="1" applyBorder="1"/>
    <xf numFmtId="49" fontId="27" fillId="37" borderId="12" xfId="0" applyNumberFormat="1" applyFont="1" applyFill="1" applyBorder="1" applyAlignment="1">
      <alignment horizontal="left"/>
    </xf>
    <xf numFmtId="49" fontId="30" fillId="37" borderId="12" xfId="0" applyNumberFormat="1" applyFont="1" applyFill="1" applyBorder="1" applyAlignment="1">
      <alignment horizontal="left"/>
    </xf>
    <xf numFmtId="49" fontId="31" fillId="37" borderId="12" xfId="0" applyNumberFormat="1" applyFont="1" applyFill="1" applyBorder="1" applyAlignment="1">
      <alignment horizontal="right"/>
    </xf>
    <xf numFmtId="49" fontId="30" fillId="37" borderId="17" xfId="0" applyNumberFormat="1" applyFont="1" applyFill="1" applyBorder="1"/>
    <xf numFmtId="43" fontId="29" fillId="0" borderId="12" xfId="0" applyNumberFormat="1" applyFont="1" applyBorder="1" applyAlignment="1">
      <alignment horizontal="center" vertical="center"/>
    </xf>
    <xf numFmtId="49" fontId="31" fillId="37" borderId="13" xfId="0" applyNumberFormat="1" applyFont="1" applyFill="1" applyBorder="1" applyAlignment="1">
      <alignment horizontal="right"/>
    </xf>
    <xf numFmtId="43" fontId="31" fillId="35" borderId="13" xfId="0" applyNumberFormat="1" applyFont="1" applyFill="1" applyBorder="1"/>
    <xf numFmtId="49" fontId="27" fillId="37" borderId="13" xfId="0" applyNumberFormat="1" applyFont="1" applyFill="1" applyBorder="1" applyAlignment="1">
      <alignment horizontal="left"/>
    </xf>
    <xf numFmtId="0" fontId="34" fillId="40" borderId="0" xfId="0" applyFont="1" applyFill="1" applyAlignment="1">
      <alignment horizontal="center" wrapText="1"/>
    </xf>
    <xf numFmtId="49" fontId="35" fillId="41" borderId="13" xfId="0" applyNumberFormat="1" applyFont="1" applyFill="1" applyBorder="1"/>
    <xf numFmtId="43" fontId="35" fillId="41" borderId="13" xfId="0" applyNumberFormat="1" applyFont="1" applyFill="1" applyBorder="1"/>
    <xf numFmtId="0" fontId="35" fillId="41" borderId="19" xfId="0" applyFont="1" applyFill="1" applyBorder="1" applyAlignment="1">
      <alignment horizontal="center" vertical="center" wrapText="1"/>
    </xf>
    <xf numFmtId="49" fontId="27" fillId="0" borderId="15" xfId="0" applyNumberFormat="1" applyFont="1" applyBorder="1"/>
    <xf numFmtId="0" fontId="28" fillId="0" borderId="20" xfId="0" applyFont="1" applyBorder="1" applyAlignment="1">
      <alignment horizontal="center" wrapText="1"/>
    </xf>
    <xf numFmtId="49" fontId="27" fillId="42" borderId="17" xfId="0" applyNumberFormat="1" applyFont="1" applyFill="1" applyBorder="1" applyAlignment="1">
      <alignment horizontal="left"/>
    </xf>
    <xf numFmtId="49" fontId="31" fillId="42" borderId="12" xfId="0" applyNumberFormat="1" applyFont="1" applyFill="1" applyBorder="1" applyAlignment="1">
      <alignment horizontal="right"/>
    </xf>
    <xf numFmtId="43" fontId="28" fillId="35" borderId="12" xfId="0" applyNumberFormat="1" applyFont="1" applyFill="1" applyBorder="1"/>
    <xf numFmtId="43" fontId="28" fillId="36" borderId="12" xfId="0" applyNumberFormat="1" applyFont="1" applyFill="1" applyBorder="1"/>
    <xf numFmtId="0" fontId="29" fillId="0" borderId="12" xfId="0" applyFont="1" applyBorder="1" applyAlignment="1">
      <alignment horizontal="center"/>
    </xf>
    <xf numFmtId="49" fontId="27" fillId="42" borderId="12" xfId="0" applyNumberFormat="1" applyFont="1" applyFill="1" applyBorder="1" applyAlignment="1">
      <alignment horizontal="left"/>
    </xf>
    <xf numFmtId="49" fontId="27" fillId="38" borderId="12" xfId="0" applyNumberFormat="1" applyFont="1" applyFill="1" applyBorder="1" applyAlignment="1">
      <alignment horizontal="left"/>
    </xf>
    <xf numFmtId="43" fontId="31" fillId="38" borderId="12" xfId="0" applyNumberFormat="1" applyFont="1" applyFill="1" applyBorder="1"/>
    <xf numFmtId="49" fontId="27" fillId="42" borderId="12" xfId="0" applyNumberFormat="1" applyFont="1" applyFill="1" applyBorder="1"/>
    <xf numFmtId="49" fontId="30" fillId="38" borderId="12" xfId="0" applyNumberFormat="1" applyFont="1" applyFill="1" applyBorder="1" applyAlignment="1">
      <alignment horizontal="right"/>
    </xf>
    <xf numFmtId="9" fontId="29" fillId="0" borderId="12" xfId="0" applyNumberFormat="1" applyFont="1" applyBorder="1" applyAlignment="1">
      <alignment horizontal="center" wrapText="1"/>
    </xf>
    <xf numFmtId="49" fontId="31" fillId="42" borderId="13" xfId="0" applyNumberFormat="1" applyFont="1" applyFill="1" applyBorder="1" applyAlignment="1">
      <alignment horizontal="right"/>
    </xf>
    <xf numFmtId="43" fontId="28" fillId="36" borderId="13" xfId="0" applyNumberFormat="1" applyFont="1" applyFill="1" applyBorder="1"/>
    <xf numFmtId="9" fontId="29" fillId="0" borderId="13" xfId="0" applyNumberFormat="1" applyFont="1" applyBorder="1" applyAlignment="1">
      <alignment horizontal="center" wrapText="1"/>
    </xf>
    <xf numFmtId="49" fontId="27" fillId="35" borderId="21" xfId="0" applyNumberFormat="1" applyFont="1" applyFill="1" applyBorder="1"/>
    <xf numFmtId="43" fontId="27" fillId="36" borderId="21" xfId="0" applyNumberFormat="1" applyFont="1" applyFill="1" applyBorder="1"/>
    <xf numFmtId="43" fontId="28" fillId="35" borderId="19" xfId="0" applyNumberFormat="1" applyFont="1" applyFill="1" applyBorder="1" applyAlignment="1">
      <alignment horizontal="right"/>
    </xf>
    <xf numFmtId="43" fontId="28" fillId="36" borderId="19" xfId="0" applyNumberFormat="1" applyFont="1" applyFill="1" applyBorder="1"/>
    <xf numFmtId="43" fontId="28" fillId="43" borderId="19" xfId="0" applyNumberFormat="1" applyFont="1" applyFill="1" applyBorder="1" applyAlignment="1">
      <alignment horizontal="right"/>
    </xf>
    <xf numFmtId="43" fontId="28" fillId="35" borderId="21" xfId="0" applyNumberFormat="1" applyFont="1" applyFill="1" applyBorder="1" applyAlignment="1">
      <alignment horizontal="right"/>
    </xf>
    <xf numFmtId="43" fontId="27" fillId="35" borderId="21" xfId="0" applyNumberFormat="1" applyFont="1" applyFill="1" applyBorder="1"/>
    <xf numFmtId="49" fontId="27" fillId="0" borderId="12" xfId="0" applyNumberFormat="1" applyFont="1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12" xfId="0" applyFill="1" applyBorder="1"/>
    <xf numFmtId="0" fontId="0" fillId="44" borderId="0" xfId="0" applyFill="1"/>
    <xf numFmtId="0" fontId="0" fillId="45" borderId="0" xfId="0" applyFill="1"/>
    <xf numFmtId="43" fontId="27" fillId="0" borderId="12" xfId="0" applyNumberFormat="1" applyFont="1" applyFill="1" applyBorder="1"/>
    <xf numFmtId="43" fontId="27" fillId="0" borderId="15" xfId="0" applyNumberFormat="1" applyFont="1" applyFill="1" applyBorder="1"/>
    <xf numFmtId="43" fontId="31" fillId="0" borderId="12" xfId="0" applyNumberFormat="1" applyFont="1" applyFill="1" applyBorder="1"/>
    <xf numFmtId="43" fontId="27" fillId="43" borderId="12" xfId="43" applyNumberFormat="1" applyFont="1" applyFill="1" applyBorder="1" applyAlignment="1">
      <alignment horizontal="center" wrapText="1"/>
    </xf>
    <xf numFmtId="165" fontId="27" fillId="43" borderId="12" xfId="0" applyNumberFormat="1" applyFont="1" applyFill="1" applyBorder="1"/>
    <xf numFmtId="43" fontId="27" fillId="43" borderId="12" xfId="0" applyNumberFormat="1" applyFont="1" applyFill="1" applyBorder="1"/>
    <xf numFmtId="43" fontId="27" fillId="43" borderId="13" xfId="0" applyNumberFormat="1" applyFont="1" applyFill="1" applyBorder="1"/>
    <xf numFmtId="43" fontId="27" fillId="43" borderId="17" xfId="0" applyNumberFormat="1" applyFont="1" applyFill="1" applyBorder="1"/>
    <xf numFmtId="43" fontId="31" fillId="43" borderId="12" xfId="0" applyNumberFormat="1" applyFont="1" applyFill="1" applyBorder="1"/>
    <xf numFmtId="43" fontId="28" fillId="43" borderId="13" xfId="0" applyNumberFormat="1" applyFont="1" applyFill="1" applyBorder="1"/>
    <xf numFmtId="43" fontId="31" fillId="43" borderId="13" xfId="0" applyNumberFormat="1" applyFont="1" applyFill="1" applyBorder="1"/>
    <xf numFmtId="43" fontId="28" fillId="43" borderId="12" xfId="0" applyNumberFormat="1" applyFont="1" applyFill="1" applyBorder="1"/>
    <xf numFmtId="49" fontId="27" fillId="43" borderId="21" xfId="0" applyNumberFormat="1" applyFont="1" applyFill="1" applyBorder="1"/>
    <xf numFmtId="43" fontId="28" fillId="43" borderId="21" xfId="0" applyNumberFormat="1" applyFont="1" applyFill="1" applyBorder="1" applyAlignment="1">
      <alignment horizontal="right"/>
    </xf>
    <xf numFmtId="43" fontId="27" fillId="43" borderId="21" xfId="0" applyNumberFormat="1" applyFont="1" applyFill="1" applyBorder="1"/>
    <xf numFmtId="0" fontId="0" fillId="43" borderId="0" xfId="0" applyFill="1"/>
    <xf numFmtId="49" fontId="27" fillId="0" borderId="12" xfId="0" applyNumberFormat="1" applyFont="1" applyFill="1" applyBorder="1"/>
    <xf numFmtId="0" fontId="0" fillId="0" borderId="12" xfId="0" applyBorder="1" applyAlignment="1">
      <alignment horizontal="center"/>
    </xf>
    <xf numFmtId="9" fontId="29" fillId="0" borderId="12" xfId="0" applyNumberFormat="1" applyFont="1" applyBorder="1" applyAlignment="1">
      <alignment horizontal="left"/>
    </xf>
    <xf numFmtId="9" fontId="27" fillId="0" borderId="12" xfId="0" applyNumberFormat="1" applyFont="1" applyBorder="1" applyAlignment="1">
      <alignment horizontal="center" wrapText="1"/>
    </xf>
    <xf numFmtId="44" fontId="36" fillId="0" borderId="10" xfId="42" applyFont="1" applyBorder="1"/>
    <xf numFmtId="44" fontId="26" fillId="0" borderId="10" xfId="42" applyFont="1" applyBorder="1"/>
    <xf numFmtId="44" fontId="36" fillId="0" borderId="11" xfId="42" applyFont="1" applyBorder="1"/>
    <xf numFmtId="44" fontId="26" fillId="0" borderId="11" xfId="42" applyFont="1" applyBorder="1"/>
    <xf numFmtId="44" fontId="16" fillId="0" borderId="10" xfId="42" applyFont="1" applyBorder="1"/>
    <xf numFmtId="0" fontId="37" fillId="0" borderId="0" xfId="0" applyFont="1"/>
    <xf numFmtId="9" fontId="29" fillId="0" borderId="12" xfId="0" applyNumberFormat="1" applyFont="1" applyFill="1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abSelected="1" workbookViewId="0">
      <selection activeCell="D11" sqref="D11"/>
    </sheetView>
  </sheetViews>
  <sheetFormatPr defaultRowHeight="15" x14ac:dyDescent="0.25"/>
  <cols>
    <col min="1" max="1" width="43.28515625" style="1" customWidth="1"/>
    <col min="2" max="2" width="14.28515625" style="108" customWidth="1"/>
    <col min="3" max="3" width="14.28515625" style="107" customWidth="1"/>
    <col min="4" max="4" width="14.28515625" style="124" customWidth="1"/>
    <col min="5" max="5" width="65.5703125" style="104" customWidth="1"/>
    <col min="6" max="257" width="9.140625" style="1"/>
    <col min="258" max="258" width="43.28515625" style="1" customWidth="1"/>
    <col min="259" max="260" width="14.28515625" style="1" customWidth="1"/>
    <col min="261" max="261" width="58.7109375" style="1" customWidth="1"/>
    <col min="262" max="513" width="9.140625" style="1"/>
    <col min="514" max="514" width="43.28515625" style="1" customWidth="1"/>
    <col min="515" max="516" width="14.28515625" style="1" customWidth="1"/>
    <col min="517" max="517" width="58.7109375" style="1" customWidth="1"/>
    <col min="518" max="769" width="9.140625" style="1"/>
    <col min="770" max="770" width="43.28515625" style="1" customWidth="1"/>
    <col min="771" max="772" width="14.28515625" style="1" customWidth="1"/>
    <col min="773" max="773" width="58.7109375" style="1" customWidth="1"/>
    <col min="774" max="1025" width="9.140625" style="1"/>
    <col min="1026" max="1026" width="43.28515625" style="1" customWidth="1"/>
    <col min="1027" max="1028" width="14.28515625" style="1" customWidth="1"/>
    <col min="1029" max="1029" width="58.7109375" style="1" customWidth="1"/>
    <col min="1030" max="1281" width="9.140625" style="1"/>
    <col min="1282" max="1282" width="43.28515625" style="1" customWidth="1"/>
    <col min="1283" max="1284" width="14.28515625" style="1" customWidth="1"/>
    <col min="1285" max="1285" width="58.7109375" style="1" customWidth="1"/>
    <col min="1286" max="1537" width="9.140625" style="1"/>
    <col min="1538" max="1538" width="43.28515625" style="1" customWidth="1"/>
    <col min="1539" max="1540" width="14.28515625" style="1" customWidth="1"/>
    <col min="1541" max="1541" width="58.7109375" style="1" customWidth="1"/>
    <col min="1542" max="1793" width="9.140625" style="1"/>
    <col min="1794" max="1794" width="43.28515625" style="1" customWidth="1"/>
    <col min="1795" max="1796" width="14.28515625" style="1" customWidth="1"/>
    <col min="1797" max="1797" width="58.7109375" style="1" customWidth="1"/>
    <col min="1798" max="2049" width="9.140625" style="1"/>
    <col min="2050" max="2050" width="43.28515625" style="1" customWidth="1"/>
    <col min="2051" max="2052" width="14.28515625" style="1" customWidth="1"/>
    <col min="2053" max="2053" width="58.7109375" style="1" customWidth="1"/>
    <col min="2054" max="2305" width="9.140625" style="1"/>
    <col min="2306" max="2306" width="43.28515625" style="1" customWidth="1"/>
    <col min="2307" max="2308" width="14.28515625" style="1" customWidth="1"/>
    <col min="2309" max="2309" width="58.7109375" style="1" customWidth="1"/>
    <col min="2310" max="2561" width="9.140625" style="1"/>
    <col min="2562" max="2562" width="43.28515625" style="1" customWidth="1"/>
    <col min="2563" max="2564" width="14.28515625" style="1" customWidth="1"/>
    <col min="2565" max="2565" width="58.7109375" style="1" customWidth="1"/>
    <col min="2566" max="2817" width="9.140625" style="1"/>
    <col min="2818" max="2818" width="43.28515625" style="1" customWidth="1"/>
    <col min="2819" max="2820" width="14.28515625" style="1" customWidth="1"/>
    <col min="2821" max="2821" width="58.7109375" style="1" customWidth="1"/>
    <col min="2822" max="3073" width="9.140625" style="1"/>
    <col min="3074" max="3074" width="43.28515625" style="1" customWidth="1"/>
    <col min="3075" max="3076" width="14.28515625" style="1" customWidth="1"/>
    <col min="3077" max="3077" width="58.7109375" style="1" customWidth="1"/>
    <col min="3078" max="3329" width="9.140625" style="1"/>
    <col min="3330" max="3330" width="43.28515625" style="1" customWidth="1"/>
    <col min="3331" max="3332" width="14.28515625" style="1" customWidth="1"/>
    <col min="3333" max="3333" width="58.7109375" style="1" customWidth="1"/>
    <col min="3334" max="3585" width="9.140625" style="1"/>
    <col min="3586" max="3586" width="43.28515625" style="1" customWidth="1"/>
    <col min="3587" max="3588" width="14.28515625" style="1" customWidth="1"/>
    <col min="3589" max="3589" width="58.7109375" style="1" customWidth="1"/>
    <col min="3590" max="3841" width="9.140625" style="1"/>
    <col min="3842" max="3842" width="43.28515625" style="1" customWidth="1"/>
    <col min="3843" max="3844" width="14.28515625" style="1" customWidth="1"/>
    <col min="3845" max="3845" width="58.7109375" style="1" customWidth="1"/>
    <col min="3846" max="4097" width="9.140625" style="1"/>
    <col min="4098" max="4098" width="43.28515625" style="1" customWidth="1"/>
    <col min="4099" max="4100" width="14.28515625" style="1" customWidth="1"/>
    <col min="4101" max="4101" width="58.7109375" style="1" customWidth="1"/>
    <col min="4102" max="4353" width="9.140625" style="1"/>
    <col min="4354" max="4354" width="43.28515625" style="1" customWidth="1"/>
    <col min="4355" max="4356" width="14.28515625" style="1" customWidth="1"/>
    <col min="4357" max="4357" width="58.7109375" style="1" customWidth="1"/>
    <col min="4358" max="4609" width="9.140625" style="1"/>
    <col min="4610" max="4610" width="43.28515625" style="1" customWidth="1"/>
    <col min="4611" max="4612" width="14.28515625" style="1" customWidth="1"/>
    <col min="4613" max="4613" width="58.7109375" style="1" customWidth="1"/>
    <col min="4614" max="4865" width="9.140625" style="1"/>
    <col min="4866" max="4866" width="43.28515625" style="1" customWidth="1"/>
    <col min="4867" max="4868" width="14.28515625" style="1" customWidth="1"/>
    <col min="4869" max="4869" width="58.7109375" style="1" customWidth="1"/>
    <col min="4870" max="5121" width="9.140625" style="1"/>
    <col min="5122" max="5122" width="43.28515625" style="1" customWidth="1"/>
    <col min="5123" max="5124" width="14.28515625" style="1" customWidth="1"/>
    <col min="5125" max="5125" width="58.7109375" style="1" customWidth="1"/>
    <col min="5126" max="5377" width="9.140625" style="1"/>
    <col min="5378" max="5378" width="43.28515625" style="1" customWidth="1"/>
    <col min="5379" max="5380" width="14.28515625" style="1" customWidth="1"/>
    <col min="5381" max="5381" width="58.7109375" style="1" customWidth="1"/>
    <col min="5382" max="5633" width="9.140625" style="1"/>
    <col min="5634" max="5634" width="43.28515625" style="1" customWidth="1"/>
    <col min="5635" max="5636" width="14.28515625" style="1" customWidth="1"/>
    <col min="5637" max="5637" width="58.7109375" style="1" customWidth="1"/>
    <col min="5638" max="5889" width="9.140625" style="1"/>
    <col min="5890" max="5890" width="43.28515625" style="1" customWidth="1"/>
    <col min="5891" max="5892" width="14.28515625" style="1" customWidth="1"/>
    <col min="5893" max="5893" width="58.7109375" style="1" customWidth="1"/>
    <col min="5894" max="6145" width="9.140625" style="1"/>
    <col min="6146" max="6146" width="43.28515625" style="1" customWidth="1"/>
    <col min="6147" max="6148" width="14.28515625" style="1" customWidth="1"/>
    <col min="6149" max="6149" width="58.7109375" style="1" customWidth="1"/>
    <col min="6150" max="6401" width="9.140625" style="1"/>
    <col min="6402" max="6402" width="43.28515625" style="1" customWidth="1"/>
    <col min="6403" max="6404" width="14.28515625" style="1" customWidth="1"/>
    <col min="6405" max="6405" width="58.7109375" style="1" customWidth="1"/>
    <col min="6406" max="6657" width="9.140625" style="1"/>
    <col min="6658" max="6658" width="43.28515625" style="1" customWidth="1"/>
    <col min="6659" max="6660" width="14.28515625" style="1" customWidth="1"/>
    <col min="6661" max="6661" width="58.7109375" style="1" customWidth="1"/>
    <col min="6662" max="6913" width="9.140625" style="1"/>
    <col min="6914" max="6914" width="43.28515625" style="1" customWidth="1"/>
    <col min="6915" max="6916" width="14.28515625" style="1" customWidth="1"/>
    <col min="6917" max="6917" width="58.7109375" style="1" customWidth="1"/>
    <col min="6918" max="7169" width="9.140625" style="1"/>
    <col min="7170" max="7170" width="43.28515625" style="1" customWidth="1"/>
    <col min="7171" max="7172" width="14.28515625" style="1" customWidth="1"/>
    <col min="7173" max="7173" width="58.7109375" style="1" customWidth="1"/>
    <col min="7174" max="7425" width="9.140625" style="1"/>
    <col min="7426" max="7426" width="43.28515625" style="1" customWidth="1"/>
    <col min="7427" max="7428" width="14.28515625" style="1" customWidth="1"/>
    <col min="7429" max="7429" width="58.7109375" style="1" customWidth="1"/>
    <col min="7430" max="7681" width="9.140625" style="1"/>
    <col min="7682" max="7682" width="43.28515625" style="1" customWidth="1"/>
    <col min="7683" max="7684" width="14.28515625" style="1" customWidth="1"/>
    <col min="7685" max="7685" width="58.7109375" style="1" customWidth="1"/>
    <col min="7686" max="7937" width="9.140625" style="1"/>
    <col min="7938" max="7938" width="43.28515625" style="1" customWidth="1"/>
    <col min="7939" max="7940" width="14.28515625" style="1" customWidth="1"/>
    <col min="7941" max="7941" width="58.7109375" style="1" customWidth="1"/>
    <col min="7942" max="8193" width="9.140625" style="1"/>
    <col min="8194" max="8194" width="43.28515625" style="1" customWidth="1"/>
    <col min="8195" max="8196" width="14.28515625" style="1" customWidth="1"/>
    <col min="8197" max="8197" width="58.7109375" style="1" customWidth="1"/>
    <col min="8198" max="8449" width="9.140625" style="1"/>
    <col min="8450" max="8450" width="43.28515625" style="1" customWidth="1"/>
    <col min="8451" max="8452" width="14.28515625" style="1" customWidth="1"/>
    <col min="8453" max="8453" width="58.7109375" style="1" customWidth="1"/>
    <col min="8454" max="8705" width="9.140625" style="1"/>
    <col min="8706" max="8706" width="43.28515625" style="1" customWidth="1"/>
    <col min="8707" max="8708" width="14.28515625" style="1" customWidth="1"/>
    <col min="8709" max="8709" width="58.7109375" style="1" customWidth="1"/>
    <col min="8710" max="8961" width="9.140625" style="1"/>
    <col min="8962" max="8962" width="43.28515625" style="1" customWidth="1"/>
    <col min="8963" max="8964" width="14.28515625" style="1" customWidth="1"/>
    <col min="8965" max="8965" width="58.7109375" style="1" customWidth="1"/>
    <col min="8966" max="9217" width="9.140625" style="1"/>
    <col min="9218" max="9218" width="43.28515625" style="1" customWidth="1"/>
    <col min="9219" max="9220" width="14.28515625" style="1" customWidth="1"/>
    <col min="9221" max="9221" width="58.7109375" style="1" customWidth="1"/>
    <col min="9222" max="9473" width="9.140625" style="1"/>
    <col min="9474" max="9474" width="43.28515625" style="1" customWidth="1"/>
    <col min="9475" max="9476" width="14.28515625" style="1" customWidth="1"/>
    <col min="9477" max="9477" width="58.7109375" style="1" customWidth="1"/>
    <col min="9478" max="9729" width="9.140625" style="1"/>
    <col min="9730" max="9730" width="43.28515625" style="1" customWidth="1"/>
    <col min="9731" max="9732" width="14.28515625" style="1" customWidth="1"/>
    <col min="9733" max="9733" width="58.7109375" style="1" customWidth="1"/>
    <col min="9734" max="9985" width="9.140625" style="1"/>
    <col min="9986" max="9986" width="43.28515625" style="1" customWidth="1"/>
    <col min="9987" max="9988" width="14.28515625" style="1" customWidth="1"/>
    <col min="9989" max="9989" width="58.7109375" style="1" customWidth="1"/>
    <col min="9990" max="10241" width="9.140625" style="1"/>
    <col min="10242" max="10242" width="43.28515625" style="1" customWidth="1"/>
    <col min="10243" max="10244" width="14.28515625" style="1" customWidth="1"/>
    <col min="10245" max="10245" width="58.7109375" style="1" customWidth="1"/>
    <col min="10246" max="10497" width="9.140625" style="1"/>
    <col min="10498" max="10498" width="43.28515625" style="1" customWidth="1"/>
    <col min="10499" max="10500" width="14.28515625" style="1" customWidth="1"/>
    <col min="10501" max="10501" width="58.7109375" style="1" customWidth="1"/>
    <col min="10502" max="10753" width="9.140625" style="1"/>
    <col min="10754" max="10754" width="43.28515625" style="1" customWidth="1"/>
    <col min="10755" max="10756" width="14.28515625" style="1" customWidth="1"/>
    <col min="10757" max="10757" width="58.7109375" style="1" customWidth="1"/>
    <col min="10758" max="11009" width="9.140625" style="1"/>
    <col min="11010" max="11010" width="43.28515625" style="1" customWidth="1"/>
    <col min="11011" max="11012" width="14.28515625" style="1" customWidth="1"/>
    <col min="11013" max="11013" width="58.7109375" style="1" customWidth="1"/>
    <col min="11014" max="11265" width="9.140625" style="1"/>
    <col min="11266" max="11266" width="43.28515625" style="1" customWidth="1"/>
    <col min="11267" max="11268" width="14.28515625" style="1" customWidth="1"/>
    <col min="11269" max="11269" width="58.7109375" style="1" customWidth="1"/>
    <col min="11270" max="11521" width="9.140625" style="1"/>
    <col min="11522" max="11522" width="43.28515625" style="1" customWidth="1"/>
    <col min="11523" max="11524" width="14.28515625" style="1" customWidth="1"/>
    <col min="11525" max="11525" width="58.7109375" style="1" customWidth="1"/>
    <col min="11526" max="11777" width="9.140625" style="1"/>
    <col min="11778" max="11778" width="43.28515625" style="1" customWidth="1"/>
    <col min="11779" max="11780" width="14.28515625" style="1" customWidth="1"/>
    <col min="11781" max="11781" width="58.7109375" style="1" customWidth="1"/>
    <col min="11782" max="12033" width="9.140625" style="1"/>
    <col min="12034" max="12034" width="43.28515625" style="1" customWidth="1"/>
    <col min="12035" max="12036" width="14.28515625" style="1" customWidth="1"/>
    <col min="12037" max="12037" width="58.7109375" style="1" customWidth="1"/>
    <col min="12038" max="12289" width="9.140625" style="1"/>
    <col min="12290" max="12290" width="43.28515625" style="1" customWidth="1"/>
    <col min="12291" max="12292" width="14.28515625" style="1" customWidth="1"/>
    <col min="12293" max="12293" width="58.7109375" style="1" customWidth="1"/>
    <col min="12294" max="12545" width="9.140625" style="1"/>
    <col min="12546" max="12546" width="43.28515625" style="1" customWidth="1"/>
    <col min="12547" max="12548" width="14.28515625" style="1" customWidth="1"/>
    <col min="12549" max="12549" width="58.7109375" style="1" customWidth="1"/>
    <col min="12550" max="12801" width="9.140625" style="1"/>
    <col min="12802" max="12802" width="43.28515625" style="1" customWidth="1"/>
    <col min="12803" max="12804" width="14.28515625" style="1" customWidth="1"/>
    <col min="12805" max="12805" width="58.7109375" style="1" customWidth="1"/>
    <col min="12806" max="13057" width="9.140625" style="1"/>
    <col min="13058" max="13058" width="43.28515625" style="1" customWidth="1"/>
    <col min="13059" max="13060" width="14.28515625" style="1" customWidth="1"/>
    <col min="13061" max="13061" width="58.7109375" style="1" customWidth="1"/>
    <col min="13062" max="13313" width="9.140625" style="1"/>
    <col min="13314" max="13314" width="43.28515625" style="1" customWidth="1"/>
    <col min="13315" max="13316" width="14.28515625" style="1" customWidth="1"/>
    <col min="13317" max="13317" width="58.7109375" style="1" customWidth="1"/>
    <col min="13318" max="13569" width="9.140625" style="1"/>
    <col min="13570" max="13570" width="43.28515625" style="1" customWidth="1"/>
    <col min="13571" max="13572" width="14.28515625" style="1" customWidth="1"/>
    <col min="13573" max="13573" width="58.7109375" style="1" customWidth="1"/>
    <col min="13574" max="13825" width="9.140625" style="1"/>
    <col min="13826" max="13826" width="43.28515625" style="1" customWidth="1"/>
    <col min="13827" max="13828" width="14.28515625" style="1" customWidth="1"/>
    <col min="13829" max="13829" width="58.7109375" style="1" customWidth="1"/>
    <col min="13830" max="14081" width="9.140625" style="1"/>
    <col min="14082" max="14082" width="43.28515625" style="1" customWidth="1"/>
    <col min="14083" max="14084" width="14.28515625" style="1" customWidth="1"/>
    <col min="14085" max="14085" width="58.7109375" style="1" customWidth="1"/>
    <col min="14086" max="14337" width="9.140625" style="1"/>
    <col min="14338" max="14338" width="43.28515625" style="1" customWidth="1"/>
    <col min="14339" max="14340" width="14.28515625" style="1" customWidth="1"/>
    <col min="14341" max="14341" width="58.7109375" style="1" customWidth="1"/>
    <col min="14342" max="14593" width="9.140625" style="1"/>
    <col min="14594" max="14594" width="43.28515625" style="1" customWidth="1"/>
    <col min="14595" max="14596" width="14.28515625" style="1" customWidth="1"/>
    <col min="14597" max="14597" width="58.7109375" style="1" customWidth="1"/>
    <col min="14598" max="14849" width="9.140625" style="1"/>
    <col min="14850" max="14850" width="43.28515625" style="1" customWidth="1"/>
    <col min="14851" max="14852" width="14.28515625" style="1" customWidth="1"/>
    <col min="14853" max="14853" width="58.7109375" style="1" customWidth="1"/>
    <col min="14854" max="15105" width="9.140625" style="1"/>
    <col min="15106" max="15106" width="43.28515625" style="1" customWidth="1"/>
    <col min="15107" max="15108" width="14.28515625" style="1" customWidth="1"/>
    <col min="15109" max="15109" width="58.7109375" style="1" customWidth="1"/>
    <col min="15110" max="15361" width="9.140625" style="1"/>
    <col min="15362" max="15362" width="43.28515625" style="1" customWidth="1"/>
    <col min="15363" max="15364" width="14.28515625" style="1" customWidth="1"/>
    <col min="15365" max="15365" width="58.7109375" style="1" customWidth="1"/>
    <col min="15366" max="15617" width="9.140625" style="1"/>
    <col min="15618" max="15618" width="43.28515625" style="1" customWidth="1"/>
    <col min="15619" max="15620" width="14.28515625" style="1" customWidth="1"/>
    <col min="15621" max="15621" width="58.7109375" style="1" customWidth="1"/>
    <col min="15622" max="15873" width="9.140625" style="1"/>
    <col min="15874" max="15874" width="43.28515625" style="1" customWidth="1"/>
    <col min="15875" max="15876" width="14.28515625" style="1" customWidth="1"/>
    <col min="15877" max="15877" width="58.7109375" style="1" customWidth="1"/>
    <col min="15878" max="16129" width="9.140625" style="1"/>
    <col min="16130" max="16130" width="43.28515625" style="1" customWidth="1"/>
    <col min="16131" max="16132" width="14.28515625" style="1" customWidth="1"/>
    <col min="16133" max="16133" width="58.7109375" style="1" customWidth="1"/>
    <col min="16134" max="16384" width="9.140625" style="1"/>
  </cols>
  <sheetData>
    <row r="1" spans="1:5" ht="30" customHeight="1" x14ac:dyDescent="0.25">
      <c r="A1" s="24"/>
      <c r="B1" s="25" t="s">
        <v>120</v>
      </c>
      <c r="C1" s="26" t="s">
        <v>121</v>
      </c>
      <c r="D1" s="112" t="s">
        <v>254</v>
      </c>
      <c r="E1" s="27" t="s">
        <v>122</v>
      </c>
    </row>
    <row r="2" spans="1:5" x14ac:dyDescent="0.25">
      <c r="A2" s="28" t="s">
        <v>123</v>
      </c>
      <c r="B2" s="29"/>
      <c r="C2" s="30"/>
      <c r="D2" s="113"/>
      <c r="E2" s="31"/>
    </row>
    <row r="3" spans="1:5" x14ac:dyDescent="0.25">
      <c r="A3" s="32" t="s">
        <v>124</v>
      </c>
      <c r="B3" s="29">
        <v>641400</v>
      </c>
      <c r="C3" s="30">
        <v>320700</v>
      </c>
      <c r="D3" s="113">
        <v>333270</v>
      </c>
      <c r="E3" s="33" t="s">
        <v>255</v>
      </c>
    </row>
    <row r="4" spans="1:5" ht="16.5" customHeight="1" x14ac:dyDescent="0.25">
      <c r="A4" s="32" t="s">
        <v>125</v>
      </c>
      <c r="B4" s="29">
        <v>337500</v>
      </c>
      <c r="C4" s="30">
        <v>168750</v>
      </c>
      <c r="D4" s="113">
        <v>0</v>
      </c>
      <c r="E4" s="33"/>
    </row>
    <row r="5" spans="1:5" ht="16.5" customHeight="1" x14ac:dyDescent="0.25">
      <c r="A5" s="32" t="s">
        <v>126</v>
      </c>
      <c r="B5" s="29"/>
      <c r="C5" s="30">
        <v>193988.26</v>
      </c>
      <c r="D5" s="113">
        <v>1200000</v>
      </c>
      <c r="E5" s="33"/>
    </row>
    <row r="6" spans="1:5" ht="16.5" customHeight="1" x14ac:dyDescent="0.25">
      <c r="A6" s="32" t="s">
        <v>127</v>
      </c>
      <c r="B6" s="34">
        <v>58037</v>
      </c>
      <c r="C6" s="35">
        <v>58037</v>
      </c>
      <c r="D6" s="114"/>
      <c r="E6" s="36"/>
    </row>
    <row r="7" spans="1:5" ht="15.75" customHeight="1" x14ac:dyDescent="0.25">
      <c r="A7" s="32" t="s">
        <v>128</v>
      </c>
      <c r="B7" s="34">
        <v>9000</v>
      </c>
      <c r="C7" s="35">
        <v>0</v>
      </c>
      <c r="D7" s="114">
        <v>9000</v>
      </c>
      <c r="E7" s="33" t="s">
        <v>129</v>
      </c>
    </row>
    <row r="8" spans="1:5" ht="14.25" customHeight="1" x14ac:dyDescent="0.25">
      <c r="A8" s="37" t="s">
        <v>130</v>
      </c>
      <c r="B8" s="38">
        <v>6000</v>
      </c>
      <c r="C8" s="39">
        <v>2100</v>
      </c>
      <c r="D8" s="115"/>
      <c r="E8" s="33" t="s">
        <v>131</v>
      </c>
    </row>
    <row r="9" spans="1:5" ht="14.25" customHeight="1" x14ac:dyDescent="0.25">
      <c r="A9" s="37" t="s">
        <v>132</v>
      </c>
      <c r="B9" s="38">
        <v>10000</v>
      </c>
      <c r="C9" s="39">
        <v>28125</v>
      </c>
      <c r="D9" s="115"/>
      <c r="E9" s="33" t="s">
        <v>133</v>
      </c>
    </row>
    <row r="10" spans="1:5" ht="15" customHeight="1" x14ac:dyDescent="0.25">
      <c r="A10" s="37" t="s">
        <v>134</v>
      </c>
      <c r="B10" s="38">
        <v>30000</v>
      </c>
      <c r="C10" s="39">
        <v>8362.56</v>
      </c>
      <c r="D10" s="115">
        <v>20900</v>
      </c>
      <c r="E10" s="33" t="s">
        <v>135</v>
      </c>
    </row>
    <row r="11" spans="1:5" ht="14.25" customHeight="1" x14ac:dyDescent="0.25">
      <c r="A11" s="37" t="s">
        <v>136</v>
      </c>
      <c r="B11" s="38">
        <v>30</v>
      </c>
      <c r="C11" s="39">
        <v>30.17</v>
      </c>
      <c r="D11" s="115">
        <v>100</v>
      </c>
      <c r="E11" s="33" t="s">
        <v>137</v>
      </c>
    </row>
    <row r="12" spans="1:5" ht="16.5" customHeight="1" thickBot="1" x14ac:dyDescent="0.3">
      <c r="A12" s="40" t="s">
        <v>138</v>
      </c>
      <c r="B12" s="38">
        <f>SUM(B3:B11)</f>
        <v>1091967</v>
      </c>
      <c r="C12" s="39">
        <f>SUM(C3:C11)</f>
        <v>780092.99000000011</v>
      </c>
      <c r="D12" s="115">
        <f>SUM(D3:D11)</f>
        <v>1563270</v>
      </c>
      <c r="E12" s="41"/>
    </row>
    <row r="13" spans="1:5" ht="15.75" thickBot="1" x14ac:dyDescent="0.3">
      <c r="A13" s="42"/>
      <c r="B13" s="43"/>
      <c r="C13" s="43"/>
      <c r="D13" s="43"/>
      <c r="E13" s="44"/>
    </row>
    <row r="14" spans="1:5" x14ac:dyDescent="0.25">
      <c r="A14" s="45" t="s">
        <v>139</v>
      </c>
      <c r="B14" s="46"/>
      <c r="C14" s="47"/>
      <c r="D14" s="116"/>
      <c r="E14" s="48"/>
    </row>
    <row r="15" spans="1:5" x14ac:dyDescent="0.25">
      <c r="A15" s="49" t="s">
        <v>140</v>
      </c>
      <c r="B15" s="34"/>
      <c r="C15" s="35"/>
      <c r="D15" s="114"/>
      <c r="E15" s="31"/>
    </row>
    <row r="16" spans="1:5" x14ac:dyDescent="0.25">
      <c r="A16" s="50" t="s">
        <v>141</v>
      </c>
      <c r="B16" s="51">
        <v>190000</v>
      </c>
      <c r="C16" s="52">
        <v>155040.78</v>
      </c>
      <c r="D16" s="117">
        <v>260000</v>
      </c>
      <c r="E16" s="33"/>
    </row>
    <row r="17" spans="1:5" x14ac:dyDescent="0.25">
      <c r="A17" s="50" t="s">
        <v>142</v>
      </c>
      <c r="B17" s="51">
        <v>10000</v>
      </c>
      <c r="C17" s="52">
        <v>2719.59</v>
      </c>
      <c r="D17" s="117">
        <v>160000</v>
      </c>
      <c r="E17" s="33" t="s">
        <v>258</v>
      </c>
    </row>
    <row r="18" spans="1:5" ht="14.25" customHeight="1" x14ac:dyDescent="0.25">
      <c r="A18" s="50" t="s">
        <v>14</v>
      </c>
      <c r="B18" s="51">
        <v>3000</v>
      </c>
      <c r="C18" s="52">
        <v>59.95</v>
      </c>
      <c r="D18" s="117">
        <v>20000</v>
      </c>
      <c r="E18" s="33"/>
    </row>
    <row r="19" spans="1:5" ht="16.5" customHeight="1" x14ac:dyDescent="0.25">
      <c r="A19" s="50" t="s">
        <v>143</v>
      </c>
      <c r="B19" s="51">
        <v>3000</v>
      </c>
      <c r="C19" s="52">
        <v>4831.2</v>
      </c>
      <c r="D19" s="117">
        <v>5000</v>
      </c>
      <c r="E19" s="33" t="s">
        <v>144</v>
      </c>
    </row>
    <row r="20" spans="1:5" ht="16.5" customHeight="1" x14ac:dyDescent="0.25">
      <c r="A20" s="50" t="s">
        <v>145</v>
      </c>
      <c r="B20" s="51">
        <v>3000</v>
      </c>
      <c r="C20" s="52">
        <v>700</v>
      </c>
      <c r="D20" s="117">
        <v>10000</v>
      </c>
      <c r="E20" s="33" t="s">
        <v>146</v>
      </c>
    </row>
    <row r="21" spans="1:5" ht="16.5" customHeight="1" x14ac:dyDescent="0.25">
      <c r="A21" s="50" t="s">
        <v>17</v>
      </c>
      <c r="B21" s="51">
        <v>3000</v>
      </c>
      <c r="C21" s="52">
        <v>752.49</v>
      </c>
      <c r="D21" s="117">
        <v>0</v>
      </c>
      <c r="E21" s="33" t="s">
        <v>147</v>
      </c>
    </row>
    <row r="22" spans="1:5" ht="14.25" customHeight="1" x14ac:dyDescent="0.25">
      <c r="A22" s="50" t="s">
        <v>148</v>
      </c>
      <c r="B22" s="51">
        <v>10000</v>
      </c>
      <c r="C22" s="52">
        <v>10908.24</v>
      </c>
      <c r="D22" s="117">
        <v>40000</v>
      </c>
      <c r="E22" s="33" t="s">
        <v>149</v>
      </c>
    </row>
    <row r="23" spans="1:5" x14ac:dyDescent="0.25">
      <c r="A23" s="54" t="s">
        <v>150</v>
      </c>
      <c r="B23" s="34">
        <f>SUM(B16:B22)</f>
        <v>222000</v>
      </c>
      <c r="C23" s="35">
        <f>SUM(C16:C22)</f>
        <v>175012.25</v>
      </c>
      <c r="D23" s="114">
        <f>SUM(D16:D22)</f>
        <v>495000</v>
      </c>
      <c r="E23" s="55" t="s">
        <v>151</v>
      </c>
    </row>
    <row r="24" spans="1:5" x14ac:dyDescent="0.25">
      <c r="A24" s="54"/>
      <c r="B24" s="34"/>
      <c r="C24" s="35"/>
      <c r="D24" s="114"/>
      <c r="E24" s="55"/>
    </row>
    <row r="25" spans="1:5" x14ac:dyDescent="0.25">
      <c r="A25" s="56" t="s">
        <v>22</v>
      </c>
      <c r="B25" s="34"/>
      <c r="C25" s="35"/>
      <c r="D25" s="114"/>
      <c r="E25" s="33"/>
    </row>
    <row r="26" spans="1:5" x14ac:dyDescent="0.25">
      <c r="A26" s="50" t="s">
        <v>152</v>
      </c>
      <c r="B26" s="51">
        <v>103000</v>
      </c>
      <c r="C26" s="52">
        <v>79953.59</v>
      </c>
      <c r="D26" s="117">
        <v>110000</v>
      </c>
      <c r="E26" s="33" t="s">
        <v>153</v>
      </c>
    </row>
    <row r="27" spans="1:5" x14ac:dyDescent="0.25">
      <c r="A27" s="50" t="s">
        <v>24</v>
      </c>
      <c r="B27" s="51">
        <v>7000</v>
      </c>
      <c r="C27" s="52">
        <v>2509.89</v>
      </c>
      <c r="D27" s="117">
        <v>5000</v>
      </c>
      <c r="E27" s="33" t="s">
        <v>154</v>
      </c>
    </row>
    <row r="28" spans="1:5" ht="14.25" customHeight="1" x14ac:dyDescent="0.25">
      <c r="A28" s="50" t="s">
        <v>155</v>
      </c>
      <c r="B28" s="51">
        <v>12500</v>
      </c>
      <c r="C28" s="52">
        <v>10769.87</v>
      </c>
      <c r="D28" s="117">
        <v>15000</v>
      </c>
      <c r="E28" s="57" t="s">
        <v>156</v>
      </c>
    </row>
    <row r="29" spans="1:5" ht="14.25" customHeight="1" x14ac:dyDescent="0.25">
      <c r="A29" s="50" t="s">
        <v>157</v>
      </c>
      <c r="B29" s="51">
        <v>2500</v>
      </c>
      <c r="C29" s="52"/>
      <c r="D29" s="117"/>
      <c r="E29" s="33" t="s">
        <v>158</v>
      </c>
    </row>
    <row r="30" spans="1:5" ht="14.25" customHeight="1" x14ac:dyDescent="0.25">
      <c r="A30" s="50" t="s">
        <v>27</v>
      </c>
      <c r="B30" s="51">
        <v>5000</v>
      </c>
      <c r="C30" s="52">
        <v>5000</v>
      </c>
      <c r="D30" s="117"/>
      <c r="E30" s="33" t="s">
        <v>159</v>
      </c>
    </row>
    <row r="31" spans="1:5" x14ac:dyDescent="0.25">
      <c r="A31" s="50" t="s">
        <v>160</v>
      </c>
      <c r="B31" s="51">
        <v>10000</v>
      </c>
      <c r="C31" s="52">
        <v>7955.13</v>
      </c>
      <c r="D31" s="117">
        <v>10000</v>
      </c>
      <c r="E31" s="58" t="s">
        <v>161</v>
      </c>
    </row>
    <row r="32" spans="1:5" x14ac:dyDescent="0.25">
      <c r="A32" s="50" t="s">
        <v>29</v>
      </c>
      <c r="B32" s="51">
        <v>48000</v>
      </c>
      <c r="C32" s="52">
        <v>39000</v>
      </c>
      <c r="D32" s="117">
        <v>60000</v>
      </c>
      <c r="E32" s="33" t="s">
        <v>162</v>
      </c>
    </row>
    <row r="33" spans="1:5" ht="14.25" customHeight="1" x14ac:dyDescent="0.25">
      <c r="A33" s="54" t="s">
        <v>163</v>
      </c>
      <c r="B33" s="34">
        <f>SUM(B26:B32)</f>
        <v>188000</v>
      </c>
      <c r="C33" s="35">
        <f>SUM(C26:C32)</f>
        <v>145188.47999999998</v>
      </c>
      <c r="D33" s="114">
        <f>SUM(D26:D32)</f>
        <v>200000</v>
      </c>
      <c r="E33" s="55" t="s">
        <v>164</v>
      </c>
    </row>
    <row r="34" spans="1:5" ht="14.25" customHeight="1" x14ac:dyDescent="0.25">
      <c r="A34" s="54"/>
      <c r="B34" s="34"/>
      <c r="C34" s="35"/>
      <c r="D34" s="114"/>
      <c r="E34" s="55"/>
    </row>
    <row r="35" spans="1:5" ht="14.25" customHeight="1" x14ac:dyDescent="0.25">
      <c r="A35" s="56" t="s">
        <v>165</v>
      </c>
      <c r="B35" s="34"/>
      <c r="C35" s="35"/>
      <c r="D35" s="114"/>
      <c r="E35" s="33"/>
    </row>
    <row r="36" spans="1:5" x14ac:dyDescent="0.25">
      <c r="A36" s="50" t="s">
        <v>166</v>
      </c>
      <c r="B36" s="51">
        <v>12000</v>
      </c>
      <c r="C36" s="52">
        <v>8500</v>
      </c>
      <c r="D36" s="117">
        <v>24000</v>
      </c>
      <c r="E36" s="33" t="s">
        <v>167</v>
      </c>
    </row>
    <row r="37" spans="1:5" ht="14.25" customHeight="1" x14ac:dyDescent="0.25">
      <c r="A37" s="59" t="s">
        <v>36</v>
      </c>
      <c r="B37" s="60">
        <v>48000</v>
      </c>
      <c r="C37" s="61">
        <v>35269.85</v>
      </c>
      <c r="D37" s="118">
        <v>25000</v>
      </c>
      <c r="E37" s="33" t="s">
        <v>168</v>
      </c>
    </row>
    <row r="38" spans="1:5" ht="14.25" customHeight="1" x14ac:dyDescent="0.25">
      <c r="A38" s="59" t="s">
        <v>259</v>
      </c>
      <c r="B38" s="60"/>
      <c r="C38" s="61"/>
      <c r="D38" s="118">
        <v>36000</v>
      </c>
      <c r="E38" s="33"/>
    </row>
    <row r="39" spans="1:5" ht="14.25" customHeight="1" x14ac:dyDescent="0.25">
      <c r="A39" s="62" t="s">
        <v>169</v>
      </c>
      <c r="B39" s="38">
        <f>SUM(B36:B37)</f>
        <v>60000</v>
      </c>
      <c r="C39" s="39">
        <f>SUM(C36:C37)</f>
        <v>43769.85</v>
      </c>
      <c r="D39" s="115">
        <f>SUM(D36:D38)</f>
        <v>85000</v>
      </c>
      <c r="E39" s="63" t="s">
        <v>170</v>
      </c>
    </row>
    <row r="40" spans="1:5" ht="14.25" customHeight="1" x14ac:dyDescent="0.25">
      <c r="A40" s="62"/>
      <c r="B40" s="38"/>
      <c r="C40" s="39"/>
      <c r="D40" s="115"/>
      <c r="E40" s="63"/>
    </row>
    <row r="41" spans="1:5" ht="14.25" customHeight="1" x14ac:dyDescent="0.25">
      <c r="A41" s="56" t="s">
        <v>38</v>
      </c>
      <c r="B41" s="34"/>
      <c r="C41" s="35"/>
      <c r="D41" s="114"/>
      <c r="E41" s="31"/>
    </row>
    <row r="42" spans="1:5" ht="14.25" customHeight="1" x14ac:dyDescent="0.25">
      <c r="A42" s="50" t="s">
        <v>171</v>
      </c>
      <c r="B42" s="51">
        <v>9000</v>
      </c>
      <c r="C42" s="52">
        <v>13108.89</v>
      </c>
      <c r="D42" s="117">
        <v>14000</v>
      </c>
      <c r="E42" s="33" t="s">
        <v>172</v>
      </c>
    </row>
    <row r="43" spans="1:5" ht="14.25" customHeight="1" x14ac:dyDescent="0.25">
      <c r="A43" s="50" t="s">
        <v>173</v>
      </c>
      <c r="B43" s="51">
        <v>3000</v>
      </c>
      <c r="C43" s="52">
        <v>1559.46</v>
      </c>
      <c r="D43" s="117">
        <v>3000</v>
      </c>
      <c r="E43" s="33" t="s">
        <v>174</v>
      </c>
    </row>
    <row r="44" spans="1:5" ht="14.25" customHeight="1" x14ac:dyDescent="0.25">
      <c r="A44" s="50" t="s">
        <v>110</v>
      </c>
      <c r="B44" s="51">
        <v>3000</v>
      </c>
      <c r="C44" s="52">
        <v>1060.56</v>
      </c>
      <c r="D44" s="117">
        <v>2000</v>
      </c>
      <c r="E44" s="33" t="s">
        <v>175</v>
      </c>
    </row>
    <row r="45" spans="1:5" ht="14.25" customHeight="1" x14ac:dyDescent="0.25">
      <c r="A45" s="50" t="s">
        <v>41</v>
      </c>
      <c r="B45" s="51">
        <v>6000</v>
      </c>
      <c r="C45" s="52">
        <v>3500</v>
      </c>
      <c r="D45" s="117">
        <v>5000</v>
      </c>
      <c r="E45" s="64" t="s">
        <v>176</v>
      </c>
    </row>
    <row r="46" spans="1:5" ht="14.25" customHeight="1" x14ac:dyDescent="0.25">
      <c r="A46" s="50" t="s">
        <v>177</v>
      </c>
      <c r="B46" s="51">
        <v>10000</v>
      </c>
      <c r="C46" s="52">
        <v>7064.61</v>
      </c>
      <c r="D46" s="117">
        <v>4000</v>
      </c>
      <c r="E46" s="33" t="s">
        <v>178</v>
      </c>
    </row>
    <row r="47" spans="1:5" x14ac:dyDescent="0.25">
      <c r="A47" s="50" t="s">
        <v>179</v>
      </c>
      <c r="B47" s="51">
        <v>11000</v>
      </c>
      <c r="C47" s="52">
        <v>7438.24</v>
      </c>
      <c r="D47" s="117">
        <v>12000</v>
      </c>
      <c r="E47" s="33" t="s">
        <v>180</v>
      </c>
    </row>
    <row r="48" spans="1:5" x14ac:dyDescent="0.25">
      <c r="A48" s="54" t="s">
        <v>181</v>
      </c>
      <c r="B48" s="34">
        <f>SUM(B42:B47)</f>
        <v>42000</v>
      </c>
      <c r="C48" s="35">
        <f>SUM(C42:C47)</f>
        <v>33731.759999999995</v>
      </c>
      <c r="D48" s="114">
        <f>SUM(D42:D47)</f>
        <v>40000</v>
      </c>
      <c r="E48" s="65" t="s">
        <v>182</v>
      </c>
    </row>
    <row r="49" spans="1:5" x14ac:dyDescent="0.25">
      <c r="A49" s="66"/>
      <c r="B49" s="67"/>
      <c r="C49" s="67"/>
      <c r="D49" s="67"/>
      <c r="E49" s="31"/>
    </row>
    <row r="50" spans="1:5" x14ac:dyDescent="0.25">
      <c r="A50" s="68" t="s">
        <v>183</v>
      </c>
      <c r="B50" s="34"/>
      <c r="C50" s="35"/>
      <c r="D50" s="114"/>
      <c r="E50" s="31"/>
    </row>
    <row r="51" spans="1:5" x14ac:dyDescent="0.25">
      <c r="A51" s="69" t="s">
        <v>184</v>
      </c>
      <c r="B51" s="34"/>
      <c r="C51" s="35"/>
      <c r="D51" s="114"/>
      <c r="E51" s="31"/>
    </row>
    <row r="52" spans="1:5" x14ac:dyDescent="0.25">
      <c r="A52" s="70" t="s">
        <v>185</v>
      </c>
      <c r="B52" s="51">
        <v>40000</v>
      </c>
      <c r="C52" s="52">
        <v>28340.77</v>
      </c>
      <c r="D52" s="117">
        <v>10000</v>
      </c>
      <c r="E52" s="33" t="s">
        <v>186</v>
      </c>
    </row>
    <row r="53" spans="1:5" x14ac:dyDescent="0.25">
      <c r="A53" s="70" t="s">
        <v>187</v>
      </c>
      <c r="B53" s="51">
        <v>3000</v>
      </c>
      <c r="C53" s="52">
        <v>2288.7600000000002</v>
      </c>
      <c r="D53" s="117">
        <v>5000</v>
      </c>
      <c r="E53" s="33" t="s">
        <v>188</v>
      </c>
    </row>
    <row r="54" spans="1:5" ht="14.25" customHeight="1" x14ac:dyDescent="0.25">
      <c r="A54" s="70" t="s">
        <v>189</v>
      </c>
      <c r="B54" s="51">
        <v>2000</v>
      </c>
      <c r="C54" s="52">
        <v>7345.51</v>
      </c>
      <c r="D54" s="117">
        <v>30000</v>
      </c>
      <c r="E54" s="57" t="s">
        <v>190</v>
      </c>
    </row>
    <row r="55" spans="1:5" ht="14.25" customHeight="1" x14ac:dyDescent="0.25">
      <c r="A55" s="70" t="s">
        <v>191</v>
      </c>
      <c r="B55" s="51">
        <v>5000</v>
      </c>
      <c r="C55" s="52">
        <v>6382.5</v>
      </c>
      <c r="D55" s="117">
        <v>6000</v>
      </c>
      <c r="E55" s="33" t="s">
        <v>192</v>
      </c>
    </row>
    <row r="56" spans="1:5" ht="14.25" customHeight="1" x14ac:dyDescent="0.25">
      <c r="A56" s="70" t="s">
        <v>49</v>
      </c>
      <c r="B56" s="51">
        <v>5000</v>
      </c>
      <c r="C56" s="52">
        <v>4734.4799999999996</v>
      </c>
      <c r="D56" s="117">
        <v>9000</v>
      </c>
      <c r="E56" s="33" t="s">
        <v>193</v>
      </c>
    </row>
    <row r="57" spans="1:5" ht="14.25" customHeight="1" x14ac:dyDescent="0.25">
      <c r="A57" s="70" t="s">
        <v>194</v>
      </c>
      <c r="B57" s="51">
        <v>16000</v>
      </c>
      <c r="C57" s="52">
        <v>13554.12</v>
      </c>
      <c r="D57" s="117">
        <v>16000</v>
      </c>
      <c r="E57" s="33" t="s">
        <v>195</v>
      </c>
    </row>
    <row r="58" spans="1:5" ht="14.25" customHeight="1" x14ac:dyDescent="0.25">
      <c r="A58" s="70" t="s">
        <v>51</v>
      </c>
      <c r="B58" s="51">
        <v>10000</v>
      </c>
      <c r="C58" s="52">
        <v>6824.65</v>
      </c>
      <c r="D58" s="117">
        <v>8500</v>
      </c>
      <c r="E58" s="33" t="s">
        <v>196</v>
      </c>
    </row>
    <row r="59" spans="1:5" x14ac:dyDescent="0.25">
      <c r="A59" s="70" t="s">
        <v>197</v>
      </c>
      <c r="B59" s="51">
        <v>500</v>
      </c>
      <c r="C59" s="52">
        <v>479.24</v>
      </c>
      <c r="D59" s="117">
        <v>500</v>
      </c>
      <c r="E59" s="33" t="s">
        <v>198</v>
      </c>
    </row>
    <row r="60" spans="1:5" x14ac:dyDescent="0.25">
      <c r="A60" s="68" t="s">
        <v>199</v>
      </c>
      <c r="B60" s="34">
        <f>SUM(B52:B59)</f>
        <v>81500</v>
      </c>
      <c r="C60" s="35">
        <f>SUM(C52:C59)</f>
        <v>69950.030000000013</v>
      </c>
      <c r="D60" s="114">
        <f>SUM(D52:D59)</f>
        <v>85000</v>
      </c>
      <c r="E60" s="33"/>
    </row>
    <row r="61" spans="1:5" x14ac:dyDescent="0.25">
      <c r="A61" s="71" t="s">
        <v>56</v>
      </c>
      <c r="B61" s="46"/>
      <c r="C61" s="47"/>
      <c r="D61" s="116"/>
      <c r="E61" s="33"/>
    </row>
    <row r="62" spans="1:5" x14ac:dyDescent="0.25">
      <c r="A62" s="70" t="s">
        <v>57</v>
      </c>
      <c r="B62" s="51">
        <v>0</v>
      </c>
      <c r="C62" s="52">
        <v>738.4</v>
      </c>
      <c r="D62" s="117"/>
      <c r="E62" s="33" t="s">
        <v>200</v>
      </c>
    </row>
    <row r="63" spans="1:5" x14ac:dyDescent="0.25">
      <c r="A63" s="70" t="s">
        <v>201</v>
      </c>
      <c r="B63" s="51">
        <v>7000</v>
      </c>
      <c r="C63" s="52">
        <v>7051.58</v>
      </c>
      <c r="D63" s="117">
        <v>7000</v>
      </c>
      <c r="E63" s="33" t="s">
        <v>202</v>
      </c>
    </row>
    <row r="64" spans="1:5" ht="14.25" customHeight="1" x14ac:dyDescent="0.25">
      <c r="A64" s="70" t="s">
        <v>203</v>
      </c>
      <c r="B64" s="51">
        <v>5000</v>
      </c>
      <c r="C64" s="52">
        <v>5309.93</v>
      </c>
      <c r="D64" s="117">
        <v>5000</v>
      </c>
      <c r="E64" s="33" t="s">
        <v>204</v>
      </c>
    </row>
    <row r="65" spans="1:5" ht="13.5" customHeight="1" x14ac:dyDescent="0.25">
      <c r="A65" s="70" t="s">
        <v>205</v>
      </c>
      <c r="B65" s="51">
        <v>13000</v>
      </c>
      <c r="C65" s="52">
        <v>6758.81</v>
      </c>
      <c r="D65" s="117">
        <v>7000</v>
      </c>
      <c r="E65" s="72" t="s">
        <v>206</v>
      </c>
    </row>
    <row r="66" spans="1:5" ht="14.25" customHeight="1" x14ac:dyDescent="0.25">
      <c r="A66" s="70" t="s">
        <v>61</v>
      </c>
      <c r="B66" s="51">
        <v>1000</v>
      </c>
      <c r="C66" s="52">
        <v>540.57000000000005</v>
      </c>
      <c r="D66" s="117">
        <v>1000</v>
      </c>
      <c r="E66" s="72" t="s">
        <v>207</v>
      </c>
    </row>
    <row r="67" spans="1:5" ht="14.25" customHeight="1" x14ac:dyDescent="0.25">
      <c r="A67" s="70" t="s">
        <v>62</v>
      </c>
      <c r="B67" s="51"/>
      <c r="C67" s="52">
        <v>3600</v>
      </c>
      <c r="D67" s="117">
        <v>14400</v>
      </c>
      <c r="E67" s="72"/>
    </row>
    <row r="68" spans="1:5" ht="14.25" customHeight="1" x14ac:dyDescent="0.25">
      <c r="A68" s="68" t="s">
        <v>208</v>
      </c>
      <c r="B68" s="34">
        <f>SUM(B62:B66)</f>
        <v>26000</v>
      </c>
      <c r="C68" s="35">
        <f>SUM(C62:C67)</f>
        <v>23999.29</v>
      </c>
      <c r="D68" s="114">
        <f>SUM(D63:D67)</f>
        <v>34400</v>
      </c>
      <c r="E68" s="33"/>
    </row>
    <row r="69" spans="1:5" ht="14.25" customHeight="1" x14ac:dyDescent="0.25">
      <c r="A69" s="73"/>
      <c r="B69" s="74"/>
      <c r="C69" s="61"/>
      <c r="D69" s="119"/>
      <c r="E69" s="53"/>
    </row>
    <row r="70" spans="1:5" ht="24.75" customHeight="1" x14ac:dyDescent="0.25">
      <c r="A70" s="75" t="s">
        <v>209</v>
      </c>
      <c r="B70" s="39">
        <f>SUM(B69,B68,B60)</f>
        <v>107500</v>
      </c>
      <c r="C70" s="39">
        <f>SUM(C69,C68,C60)</f>
        <v>93949.32</v>
      </c>
      <c r="D70" s="115">
        <f>SUM(D68,D60)</f>
        <v>119400</v>
      </c>
      <c r="E70" s="76"/>
    </row>
    <row r="71" spans="1:5" ht="20.25" customHeight="1" thickBot="1" x14ac:dyDescent="0.3">
      <c r="A71" s="77" t="s">
        <v>210</v>
      </c>
      <c r="B71" s="78">
        <f>SUM(B70,B48,B39,B33,B23)</f>
        <v>619500</v>
      </c>
      <c r="C71" s="78">
        <f>SUM(C70,C48,C39,C33,C23)</f>
        <v>491651.66</v>
      </c>
      <c r="D71" s="78">
        <f>SUM(D70,D48,D39,D33,D23)</f>
        <v>939400</v>
      </c>
      <c r="E71" s="79"/>
    </row>
    <row r="72" spans="1:5" ht="15.75" thickBot="1" x14ac:dyDescent="0.3">
      <c r="A72" s="80"/>
      <c r="B72" s="43"/>
      <c r="C72" s="43"/>
      <c r="D72" s="110"/>
      <c r="E72" s="81"/>
    </row>
    <row r="73" spans="1:5" ht="14.25" customHeight="1" x14ac:dyDescent="0.25">
      <c r="A73" s="82" t="s">
        <v>211</v>
      </c>
      <c r="B73" s="46"/>
      <c r="C73" s="47"/>
      <c r="D73" s="116"/>
      <c r="E73" s="48"/>
    </row>
    <row r="74" spans="1:5" x14ac:dyDescent="0.25">
      <c r="A74" s="83" t="s">
        <v>212</v>
      </c>
      <c r="B74" s="84">
        <v>22000</v>
      </c>
      <c r="C74" s="85">
        <v>16200</v>
      </c>
      <c r="D74" s="120">
        <v>21600</v>
      </c>
      <c r="E74" s="86" t="s">
        <v>213</v>
      </c>
    </row>
    <row r="75" spans="1:5" x14ac:dyDescent="0.25">
      <c r="A75" s="83" t="s">
        <v>65</v>
      </c>
      <c r="B75" s="84">
        <v>10000</v>
      </c>
      <c r="C75" s="85">
        <v>12833.55</v>
      </c>
      <c r="D75" s="120">
        <v>17456</v>
      </c>
      <c r="E75" s="33" t="s">
        <v>79</v>
      </c>
    </row>
    <row r="76" spans="1:5" x14ac:dyDescent="0.25">
      <c r="A76" s="83" t="s">
        <v>66</v>
      </c>
      <c r="B76" s="84">
        <v>2500</v>
      </c>
      <c r="C76" s="85">
        <v>1112.71</v>
      </c>
      <c r="D76" s="120">
        <v>1000</v>
      </c>
      <c r="E76" s="33" t="s">
        <v>80</v>
      </c>
    </row>
    <row r="77" spans="1:5" x14ac:dyDescent="0.25">
      <c r="A77" s="83" t="s">
        <v>67</v>
      </c>
      <c r="B77" s="84">
        <v>1000</v>
      </c>
      <c r="C77" s="85">
        <v>376.59</v>
      </c>
      <c r="D77" s="120">
        <v>200</v>
      </c>
      <c r="E77" s="33" t="s">
        <v>214</v>
      </c>
    </row>
    <row r="78" spans="1:5" ht="16.5" customHeight="1" x14ac:dyDescent="0.25">
      <c r="A78" s="83" t="s">
        <v>215</v>
      </c>
      <c r="B78" s="84">
        <v>10000</v>
      </c>
      <c r="C78" s="85">
        <v>8368</v>
      </c>
      <c r="D78" s="120">
        <v>9000</v>
      </c>
      <c r="E78" s="33" t="s">
        <v>81</v>
      </c>
    </row>
    <row r="79" spans="1:5" x14ac:dyDescent="0.25">
      <c r="A79" s="83" t="s">
        <v>69</v>
      </c>
      <c r="B79" s="84">
        <v>5000</v>
      </c>
      <c r="C79" s="85">
        <v>3814.33</v>
      </c>
      <c r="D79" s="120">
        <v>5500</v>
      </c>
      <c r="E79" s="33" t="s">
        <v>82</v>
      </c>
    </row>
    <row r="80" spans="1:5" ht="14.25" customHeight="1" x14ac:dyDescent="0.25">
      <c r="A80" s="83" t="s">
        <v>70</v>
      </c>
      <c r="B80" s="84">
        <v>10000</v>
      </c>
      <c r="C80" s="85">
        <v>3471.04</v>
      </c>
      <c r="D80" s="120">
        <v>4000</v>
      </c>
      <c r="E80" s="33" t="s">
        <v>83</v>
      </c>
    </row>
    <row r="81" spans="1:5" ht="14.25" customHeight="1" x14ac:dyDescent="0.25">
      <c r="A81" s="83" t="s">
        <v>71</v>
      </c>
      <c r="B81" s="51">
        <v>4500</v>
      </c>
      <c r="C81" s="52">
        <v>2529.35</v>
      </c>
      <c r="D81" s="117">
        <v>6720</v>
      </c>
      <c r="E81" s="33" t="s">
        <v>84</v>
      </c>
    </row>
    <row r="82" spans="1:5" ht="14.25" customHeight="1" x14ac:dyDescent="0.25">
      <c r="A82" s="83" t="s">
        <v>216</v>
      </c>
      <c r="B82" s="51">
        <v>3000</v>
      </c>
      <c r="C82" s="52">
        <v>4386</v>
      </c>
      <c r="D82" s="117">
        <v>3000</v>
      </c>
      <c r="E82" s="33" t="s">
        <v>85</v>
      </c>
    </row>
    <row r="83" spans="1:5" ht="14.25" customHeight="1" x14ac:dyDescent="0.25">
      <c r="A83" s="83" t="s">
        <v>73</v>
      </c>
      <c r="B83" s="51">
        <v>500</v>
      </c>
      <c r="C83" s="52">
        <v>490.75</v>
      </c>
      <c r="D83" s="117">
        <v>500</v>
      </c>
      <c r="E83" s="33" t="s">
        <v>86</v>
      </c>
    </row>
    <row r="84" spans="1:5" x14ac:dyDescent="0.25">
      <c r="A84" s="83" t="s">
        <v>74</v>
      </c>
      <c r="B84" s="51">
        <v>50</v>
      </c>
      <c r="C84" s="52">
        <v>405</v>
      </c>
      <c r="D84" s="117">
        <v>50</v>
      </c>
      <c r="E84" s="33" t="s">
        <v>87</v>
      </c>
    </row>
    <row r="85" spans="1:5" x14ac:dyDescent="0.25">
      <c r="A85" s="83" t="s">
        <v>75</v>
      </c>
      <c r="B85" s="51">
        <v>4000</v>
      </c>
      <c r="C85" s="52">
        <v>2961</v>
      </c>
      <c r="D85" s="117">
        <v>4500</v>
      </c>
      <c r="E85" s="33" t="s">
        <v>88</v>
      </c>
    </row>
    <row r="86" spans="1:5" x14ac:dyDescent="0.25">
      <c r="A86" s="83" t="s">
        <v>217</v>
      </c>
      <c r="B86" s="51">
        <v>6000</v>
      </c>
      <c r="C86" s="52">
        <v>4660.8100000000004</v>
      </c>
      <c r="D86" s="117">
        <v>6000</v>
      </c>
      <c r="E86" s="33" t="s">
        <v>89</v>
      </c>
    </row>
    <row r="87" spans="1:5" x14ac:dyDescent="0.25">
      <c r="A87" s="83" t="s">
        <v>260</v>
      </c>
      <c r="B87" s="51"/>
      <c r="C87" s="52"/>
      <c r="D87" s="117">
        <v>130344</v>
      </c>
      <c r="E87" s="33"/>
    </row>
    <row r="88" spans="1:5" x14ac:dyDescent="0.25">
      <c r="A88" s="83" t="s">
        <v>261</v>
      </c>
      <c r="B88" s="51"/>
      <c r="C88" s="52"/>
      <c r="D88" s="117">
        <v>24000</v>
      </c>
      <c r="E88" s="33"/>
    </row>
    <row r="89" spans="1:5" ht="14.25" customHeight="1" x14ac:dyDescent="0.25">
      <c r="A89" s="87" t="s">
        <v>218</v>
      </c>
      <c r="B89" s="34">
        <f>SUM(B74:B86)</f>
        <v>78550</v>
      </c>
      <c r="C89" s="35">
        <f>SUM(C74:C86)</f>
        <v>61609.13</v>
      </c>
      <c r="D89" s="114">
        <f>SUM(D74:D88)</f>
        <v>233870</v>
      </c>
      <c r="E89" s="53"/>
    </row>
    <row r="90" spans="1:5" x14ac:dyDescent="0.25">
      <c r="A90" s="88"/>
      <c r="B90" s="89"/>
      <c r="C90" s="89"/>
      <c r="D90" s="111"/>
      <c r="E90" s="53"/>
    </row>
    <row r="91" spans="1:5" ht="14.25" customHeight="1" x14ac:dyDescent="0.25">
      <c r="A91" s="87" t="s">
        <v>219</v>
      </c>
      <c r="B91" s="34"/>
      <c r="C91" s="35"/>
      <c r="D91" s="114"/>
      <c r="E91" s="33"/>
    </row>
    <row r="92" spans="1:5" ht="14.25" customHeight="1" x14ac:dyDescent="0.25">
      <c r="A92" s="83" t="s">
        <v>220</v>
      </c>
      <c r="B92" s="84">
        <v>1000</v>
      </c>
      <c r="C92" s="85">
        <v>1180.94</v>
      </c>
      <c r="D92" s="120">
        <v>0</v>
      </c>
      <c r="E92" s="33" t="s">
        <v>221</v>
      </c>
    </row>
    <row r="93" spans="1:5" ht="15" customHeight="1" x14ac:dyDescent="0.25">
      <c r="A93" s="83" t="s">
        <v>222</v>
      </c>
      <c r="B93" s="84">
        <v>1000</v>
      </c>
      <c r="C93" s="85">
        <v>1724.82</v>
      </c>
      <c r="D93" s="120">
        <v>0</v>
      </c>
      <c r="E93" s="33" t="s">
        <v>223</v>
      </c>
    </row>
    <row r="94" spans="1:5" ht="14.25" customHeight="1" x14ac:dyDescent="0.25">
      <c r="A94" s="83" t="s">
        <v>224</v>
      </c>
      <c r="B94" s="84">
        <v>1000</v>
      </c>
      <c r="C94" s="85"/>
      <c r="D94" s="120">
        <v>0</v>
      </c>
      <c r="E94" s="33" t="s">
        <v>225</v>
      </c>
    </row>
    <row r="95" spans="1:5" ht="15" customHeight="1" x14ac:dyDescent="0.25">
      <c r="A95" s="83" t="s">
        <v>226</v>
      </c>
      <c r="B95" s="84">
        <v>1000</v>
      </c>
      <c r="C95" s="85"/>
      <c r="D95" s="120">
        <v>0</v>
      </c>
      <c r="E95" s="33" t="s">
        <v>227</v>
      </c>
    </row>
    <row r="96" spans="1:5" ht="15" customHeight="1" x14ac:dyDescent="0.25">
      <c r="A96" s="83" t="s">
        <v>228</v>
      </c>
      <c r="B96" s="84">
        <v>1000</v>
      </c>
      <c r="C96" s="85">
        <v>280.97000000000003</v>
      </c>
      <c r="D96" s="120">
        <v>0</v>
      </c>
      <c r="E96" s="33" t="s">
        <v>229</v>
      </c>
    </row>
    <row r="97" spans="1:5" ht="15" customHeight="1" x14ac:dyDescent="0.25">
      <c r="A97" s="83" t="s">
        <v>230</v>
      </c>
      <c r="B97" s="84"/>
      <c r="C97" s="85">
        <v>20</v>
      </c>
      <c r="D97" s="120">
        <v>0</v>
      </c>
      <c r="E97" s="33" t="s">
        <v>231</v>
      </c>
    </row>
    <row r="98" spans="1:5" ht="15.75" customHeight="1" x14ac:dyDescent="0.25">
      <c r="A98" s="90" t="s">
        <v>232</v>
      </c>
      <c r="B98" s="34">
        <f>SUM(B92:B97)</f>
        <v>5000</v>
      </c>
      <c r="C98" s="35">
        <f>SUM(C92:C97)</f>
        <v>3206.7300000000005</v>
      </c>
      <c r="D98" s="114">
        <v>0</v>
      </c>
      <c r="E98" s="86"/>
    </row>
    <row r="99" spans="1:5" x14ac:dyDescent="0.25">
      <c r="A99" s="91"/>
      <c r="B99" s="67"/>
      <c r="C99" s="67"/>
      <c r="D99" s="67">
        <v>0</v>
      </c>
      <c r="E99" s="33"/>
    </row>
    <row r="100" spans="1:5" x14ac:dyDescent="0.25">
      <c r="A100" s="90" t="s">
        <v>233</v>
      </c>
      <c r="B100" s="34"/>
      <c r="C100" s="35"/>
      <c r="D100" s="114"/>
      <c r="E100" s="92"/>
    </row>
    <row r="101" spans="1:5" x14ac:dyDescent="0.25">
      <c r="A101" s="93" t="s">
        <v>234</v>
      </c>
      <c r="B101" s="60">
        <v>2000</v>
      </c>
      <c r="C101" s="94"/>
      <c r="D101" s="118">
        <v>0</v>
      </c>
      <c r="E101" s="95" t="s">
        <v>235</v>
      </c>
    </row>
    <row r="102" spans="1:5" x14ac:dyDescent="0.25">
      <c r="A102" s="93" t="s">
        <v>236</v>
      </c>
      <c r="B102" s="60">
        <v>1000</v>
      </c>
      <c r="C102" s="94">
        <v>2443</v>
      </c>
      <c r="D102" s="118">
        <v>0</v>
      </c>
      <c r="E102" s="95" t="s">
        <v>237</v>
      </c>
    </row>
    <row r="103" spans="1:5" x14ac:dyDescent="0.25">
      <c r="A103" s="93" t="s">
        <v>238</v>
      </c>
      <c r="B103" s="60">
        <v>750</v>
      </c>
      <c r="C103" s="94">
        <v>160.80000000000001</v>
      </c>
      <c r="D103" s="118">
        <v>0</v>
      </c>
      <c r="E103" s="95" t="s">
        <v>239</v>
      </c>
    </row>
    <row r="104" spans="1:5" x14ac:dyDescent="0.25">
      <c r="A104" s="90" t="s">
        <v>240</v>
      </c>
      <c r="B104" s="34">
        <f>SUM(B101:B103)</f>
        <v>3750</v>
      </c>
      <c r="C104" s="35">
        <f>SUM(C101:C103)</f>
        <v>2603.8000000000002</v>
      </c>
      <c r="D104" s="114"/>
      <c r="E104" s="92"/>
    </row>
    <row r="105" spans="1:5" x14ac:dyDescent="0.25">
      <c r="A105" s="83"/>
      <c r="B105" s="51"/>
      <c r="C105" s="52"/>
      <c r="D105" s="117"/>
      <c r="E105" s="53"/>
    </row>
    <row r="106" spans="1:5" x14ac:dyDescent="0.25">
      <c r="A106" s="90" t="s">
        <v>241</v>
      </c>
      <c r="B106" s="34">
        <f>SUM(B105,B104,B98,B89)</f>
        <v>87300</v>
      </c>
      <c r="C106" s="35">
        <f>SUM(C105,C104,C98,C89)</f>
        <v>67419.66</v>
      </c>
      <c r="D106" s="114"/>
      <c r="E106" s="63" t="s">
        <v>242</v>
      </c>
    </row>
    <row r="107" spans="1:5" x14ac:dyDescent="0.25">
      <c r="A107" s="125"/>
      <c r="B107" s="109"/>
      <c r="C107" s="109"/>
      <c r="D107" s="109"/>
      <c r="E107" s="92"/>
    </row>
    <row r="108" spans="1:5" x14ac:dyDescent="0.25">
      <c r="A108" s="90" t="s">
        <v>91</v>
      </c>
      <c r="B108" s="96"/>
      <c r="C108" s="97"/>
      <c r="D108" s="121"/>
      <c r="E108" s="126"/>
    </row>
    <row r="109" spans="1:5" x14ac:dyDescent="0.25">
      <c r="A109" s="93" t="s">
        <v>93</v>
      </c>
      <c r="B109" s="98">
        <v>278500</v>
      </c>
      <c r="C109" s="99">
        <v>168926.15</v>
      </c>
      <c r="D109" s="100">
        <v>290000</v>
      </c>
      <c r="E109" s="127" t="s">
        <v>243</v>
      </c>
    </row>
    <row r="110" spans="1:5" x14ac:dyDescent="0.25">
      <c r="A110" s="93" t="s">
        <v>244</v>
      </c>
      <c r="B110" s="98">
        <v>6000</v>
      </c>
      <c r="C110" s="99">
        <v>44562</v>
      </c>
      <c r="D110" s="100">
        <v>6000</v>
      </c>
      <c r="E110" s="127" t="s">
        <v>245</v>
      </c>
    </row>
    <row r="111" spans="1:5" x14ac:dyDescent="0.25">
      <c r="A111" s="93" t="s">
        <v>246</v>
      </c>
      <c r="B111" s="98"/>
      <c r="C111" s="99">
        <v>8333</v>
      </c>
      <c r="D111" s="100">
        <v>40000</v>
      </c>
      <c r="E111" s="135" t="s">
        <v>247</v>
      </c>
    </row>
    <row r="112" spans="1:5" x14ac:dyDescent="0.25">
      <c r="A112" s="93" t="s">
        <v>96</v>
      </c>
      <c r="B112" s="98">
        <v>26500</v>
      </c>
      <c r="C112" s="99">
        <v>16347.23</v>
      </c>
      <c r="D112" s="100">
        <v>28025</v>
      </c>
      <c r="E112" s="127" t="s">
        <v>248</v>
      </c>
    </row>
    <row r="113" spans="1:5" x14ac:dyDescent="0.25">
      <c r="A113" s="93" t="s">
        <v>97</v>
      </c>
      <c r="B113" s="98">
        <v>3500</v>
      </c>
      <c r="C113" s="85">
        <v>2144.66</v>
      </c>
      <c r="D113" s="100">
        <v>2975</v>
      </c>
      <c r="E113" s="127" t="s">
        <v>249</v>
      </c>
    </row>
    <row r="114" spans="1:5" x14ac:dyDescent="0.25">
      <c r="A114" s="83" t="s">
        <v>250</v>
      </c>
      <c r="B114" s="101">
        <v>34000</v>
      </c>
      <c r="C114" s="85">
        <v>17051.810000000001</v>
      </c>
      <c r="D114" s="122">
        <v>23000</v>
      </c>
      <c r="E114" s="127" t="s">
        <v>262</v>
      </c>
    </row>
    <row r="115" spans="1:5" x14ac:dyDescent="0.25">
      <c r="A115" s="87" t="s">
        <v>251</v>
      </c>
      <c r="B115" s="102">
        <f>SUM(B109:B114)</f>
        <v>348500</v>
      </c>
      <c r="C115" s="35">
        <f>SUM(C109:C114)</f>
        <v>257364.85</v>
      </c>
      <c r="D115" s="123">
        <f>SUM(D109:D114)</f>
        <v>390000</v>
      </c>
      <c r="E115" s="128"/>
    </row>
    <row r="116" spans="1:5" x14ac:dyDescent="0.25">
      <c r="A116" s="103" t="s">
        <v>252</v>
      </c>
      <c r="B116" s="34">
        <f>SUM(B115,B104,B98,B89,B68,B60,B42,B43,B44,B45,B46,B47,B37,B36,B32,B31,B30,B29,B28,B27,B26,B22,B21,B20,B19,B18,B17,B16)</f>
        <v>1055300</v>
      </c>
      <c r="C116" s="35">
        <f>SUM(C115,C106,C70,C48,C39,C33,C23)</f>
        <v>816436.16999999993</v>
      </c>
      <c r="D116" s="123">
        <f>SUM(D115,D89,D71)</f>
        <v>1563270</v>
      </c>
      <c r="E116" s="126"/>
    </row>
    <row r="117" spans="1:5" x14ac:dyDescent="0.25">
      <c r="A117" s="103" t="s">
        <v>253</v>
      </c>
      <c r="B117" s="34">
        <f>(B12-B116)</f>
        <v>36667</v>
      </c>
      <c r="C117" s="35">
        <f>(C12-C116)</f>
        <v>-36343.179999999818</v>
      </c>
      <c r="D117" s="114">
        <f>(D12-D116)</f>
        <v>0</v>
      </c>
      <c r="E117" s="126"/>
    </row>
    <row r="118" spans="1:5" x14ac:dyDescent="0.25">
      <c r="B118" s="105"/>
      <c r="C118" s="106"/>
    </row>
    <row r="119" spans="1:5" x14ac:dyDescent="0.25">
      <c r="B119" s="105"/>
      <c r="C119" s="105"/>
    </row>
    <row r="120" spans="1:5" x14ac:dyDescent="0.25">
      <c r="B120" s="105"/>
      <c r="C120" s="105"/>
    </row>
    <row r="121" spans="1:5" x14ac:dyDescent="0.25">
      <c r="B121" s="105"/>
      <c r="C121" s="105"/>
    </row>
    <row r="122" spans="1:5" x14ac:dyDescent="0.25">
      <c r="B122" s="105"/>
      <c r="C122" s="105"/>
    </row>
    <row r="123" spans="1:5" x14ac:dyDescent="0.25">
      <c r="B123" s="105"/>
      <c r="C123" s="105"/>
    </row>
    <row r="124" spans="1:5" x14ac:dyDescent="0.25">
      <c r="B124" s="105"/>
      <c r="C124" s="105"/>
    </row>
    <row r="125" spans="1:5" x14ac:dyDescent="0.25">
      <c r="B125" s="105"/>
      <c r="C125" s="105"/>
    </row>
    <row r="126" spans="1:5" x14ac:dyDescent="0.25">
      <c r="B126" s="105"/>
      <c r="C126" s="105"/>
    </row>
    <row r="127" spans="1:5" x14ac:dyDescent="0.25">
      <c r="B127" s="105"/>
      <c r="C127" s="105"/>
    </row>
    <row r="128" spans="1:5" x14ac:dyDescent="0.25">
      <c r="B128" s="105"/>
      <c r="C128" s="105"/>
    </row>
    <row r="129" spans="2:5" x14ac:dyDescent="0.25">
      <c r="B129" s="105"/>
      <c r="C129" s="105"/>
    </row>
    <row r="130" spans="2:5" x14ac:dyDescent="0.25">
      <c r="B130" s="105"/>
      <c r="C130" s="105"/>
    </row>
    <row r="131" spans="2:5" s="124" customFormat="1" x14ac:dyDescent="0.25">
      <c r="B131" s="105"/>
      <c r="C131" s="105"/>
      <c r="E131" s="104"/>
    </row>
    <row r="132" spans="2:5" s="124" customFormat="1" x14ac:dyDescent="0.25">
      <c r="B132" s="105"/>
      <c r="C132" s="105"/>
      <c r="E132" s="104"/>
    </row>
    <row r="133" spans="2:5" s="124" customFormat="1" x14ac:dyDescent="0.25">
      <c r="B133" s="105"/>
      <c r="C133" s="105"/>
      <c r="E133" s="104"/>
    </row>
    <row r="134" spans="2:5" s="124" customFormat="1" x14ac:dyDescent="0.25">
      <c r="B134" s="105"/>
      <c r="C134" s="105"/>
      <c r="E134" s="104"/>
    </row>
    <row r="135" spans="2:5" s="124" customFormat="1" x14ac:dyDescent="0.25">
      <c r="B135" s="105"/>
      <c r="C135" s="107"/>
      <c r="E135" s="104"/>
    </row>
    <row r="136" spans="2:5" s="124" customFormat="1" x14ac:dyDescent="0.25">
      <c r="B136" s="105"/>
      <c r="C136" s="107"/>
      <c r="E136" s="104"/>
    </row>
    <row r="137" spans="2:5" s="124" customFormat="1" x14ac:dyDescent="0.25">
      <c r="B137" s="105"/>
      <c r="C137" s="107"/>
      <c r="E137" s="104"/>
    </row>
    <row r="138" spans="2:5" s="124" customFormat="1" x14ac:dyDescent="0.25">
      <c r="B138" s="105"/>
      <c r="C138" s="107"/>
      <c r="E138" s="104"/>
    </row>
    <row r="139" spans="2:5" s="124" customFormat="1" x14ac:dyDescent="0.25">
      <c r="B139" s="105"/>
      <c r="C139" s="107"/>
      <c r="E139" s="104"/>
    </row>
    <row r="140" spans="2:5" s="124" customFormat="1" x14ac:dyDescent="0.25">
      <c r="B140" s="105"/>
      <c r="C140" s="107"/>
      <c r="E140" s="104"/>
    </row>
    <row r="141" spans="2:5" s="124" customFormat="1" x14ac:dyDescent="0.25">
      <c r="B141" s="105"/>
      <c r="C141" s="107"/>
      <c r="E141" s="104"/>
    </row>
    <row r="142" spans="2:5" s="124" customFormat="1" x14ac:dyDescent="0.25">
      <c r="B142" s="105"/>
      <c r="C142" s="107"/>
      <c r="E142" s="104"/>
    </row>
    <row r="143" spans="2:5" s="124" customFormat="1" x14ac:dyDescent="0.25">
      <c r="B143" s="105"/>
      <c r="C143" s="107"/>
      <c r="E143" s="104"/>
    </row>
    <row r="144" spans="2:5" s="124" customFormat="1" x14ac:dyDescent="0.25">
      <c r="B144" s="105"/>
      <c r="C144" s="107"/>
      <c r="E144" s="104"/>
    </row>
    <row r="145" spans="2:5" s="124" customFormat="1" x14ac:dyDescent="0.25">
      <c r="B145" s="105"/>
      <c r="C145" s="107"/>
      <c r="E145" s="104"/>
    </row>
    <row r="146" spans="2:5" s="124" customFormat="1" x14ac:dyDescent="0.25">
      <c r="B146" s="105"/>
      <c r="C146" s="107"/>
      <c r="E146" s="10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zoomScale="150" zoomScaleNormal="150" workbookViewId="0">
      <selection activeCell="H9" sqref="H9"/>
    </sheetView>
  </sheetViews>
  <sheetFormatPr defaultRowHeight="15" x14ac:dyDescent="0.25"/>
  <cols>
    <col min="1" max="1" width="7.42578125" bestFit="1" customWidth="1"/>
    <col min="2" max="2" width="10.42578125" hidden="1" customWidth="1"/>
    <col min="3" max="3" width="27.140625" customWidth="1"/>
    <col min="4" max="4" width="10.7109375" bestFit="1" customWidth="1"/>
    <col min="5" max="5" width="10.85546875" bestFit="1" customWidth="1"/>
    <col min="6" max="6" width="13.85546875" customWidth="1"/>
    <col min="7" max="7" width="15" customWidth="1"/>
    <col min="8" max="8" width="48.28515625" customWidth="1"/>
  </cols>
  <sheetData>
    <row r="1" spans="1:8" ht="26.25" x14ac:dyDescent="0.25">
      <c r="A1" s="7" t="s">
        <v>0</v>
      </c>
      <c r="B1" s="7" t="s">
        <v>1</v>
      </c>
      <c r="C1" s="7" t="s">
        <v>2</v>
      </c>
      <c r="D1" s="7" t="s">
        <v>21</v>
      </c>
      <c r="E1" s="7" t="s">
        <v>19</v>
      </c>
      <c r="F1" s="7" t="s">
        <v>20</v>
      </c>
      <c r="G1" s="7" t="s">
        <v>3</v>
      </c>
      <c r="H1" s="7" t="s">
        <v>4</v>
      </c>
    </row>
    <row r="2" spans="1:8" x14ac:dyDescent="0.25">
      <c r="A2" s="4"/>
      <c r="B2" s="5"/>
      <c r="C2" s="10" t="s">
        <v>11</v>
      </c>
      <c r="D2" s="5"/>
      <c r="E2" s="5"/>
      <c r="F2" s="5"/>
      <c r="G2" s="13">
        <v>455000</v>
      </c>
      <c r="H2" s="14" t="s">
        <v>106</v>
      </c>
    </row>
    <row r="3" spans="1:8" x14ac:dyDescent="0.25">
      <c r="A3" s="2"/>
      <c r="B3" s="2" t="s">
        <v>5</v>
      </c>
      <c r="C3" s="2" t="s">
        <v>12</v>
      </c>
      <c r="D3" s="6">
        <v>180012.75</v>
      </c>
      <c r="E3" s="6">
        <v>190000</v>
      </c>
      <c r="F3" s="6">
        <v>155040.78</v>
      </c>
      <c r="G3" s="129">
        <v>260000</v>
      </c>
    </row>
    <row r="4" spans="1:8" s="1" customFormat="1" x14ac:dyDescent="0.25">
      <c r="A4" s="2"/>
      <c r="B4" s="2"/>
      <c r="C4" s="2" t="s">
        <v>108</v>
      </c>
      <c r="D4" s="6"/>
      <c r="E4" s="6"/>
      <c r="F4" s="6"/>
      <c r="G4" s="130">
        <v>150000</v>
      </c>
      <c r="H4" s="14" t="s">
        <v>109</v>
      </c>
    </row>
    <row r="5" spans="1:8" x14ac:dyDescent="0.25">
      <c r="A5" s="2"/>
      <c r="B5" s="2" t="s">
        <v>6</v>
      </c>
      <c r="C5" s="2" t="s">
        <v>13</v>
      </c>
      <c r="D5" s="6"/>
      <c r="E5" s="6">
        <v>10000</v>
      </c>
      <c r="F5" s="6">
        <v>2719.59</v>
      </c>
      <c r="G5" s="129">
        <v>10000</v>
      </c>
      <c r="H5" s="1"/>
    </row>
    <row r="6" spans="1:8" x14ac:dyDescent="0.25">
      <c r="A6" s="2"/>
      <c r="B6" s="2" t="s">
        <v>7</v>
      </c>
      <c r="C6" s="2" t="s">
        <v>14</v>
      </c>
      <c r="D6" s="6">
        <v>11074.21</v>
      </c>
      <c r="E6" s="6">
        <v>3000</v>
      </c>
      <c r="F6" s="6">
        <v>59.95</v>
      </c>
      <c r="G6" s="129">
        <v>20000</v>
      </c>
      <c r="H6" s="1"/>
    </row>
    <row r="7" spans="1:8" x14ac:dyDescent="0.25">
      <c r="A7" s="2"/>
      <c r="B7" s="2" t="s">
        <v>8</v>
      </c>
      <c r="C7" s="2" t="s">
        <v>15</v>
      </c>
      <c r="D7" s="6">
        <v>2483.63</v>
      </c>
      <c r="E7" s="6">
        <v>3000</v>
      </c>
      <c r="F7" s="6">
        <v>4831.2</v>
      </c>
      <c r="G7" s="129">
        <v>5000</v>
      </c>
    </row>
    <row r="8" spans="1:8" x14ac:dyDescent="0.25">
      <c r="A8" s="2"/>
      <c r="B8" s="2" t="s">
        <v>9</v>
      </c>
      <c r="C8" s="2" t="s">
        <v>16</v>
      </c>
      <c r="D8" s="6">
        <v>1465.01</v>
      </c>
      <c r="E8" s="6">
        <v>3000</v>
      </c>
      <c r="F8" s="6">
        <v>700</v>
      </c>
      <c r="G8" s="129">
        <v>10000</v>
      </c>
      <c r="H8" s="1"/>
    </row>
    <row r="9" spans="1:8" s="1" customFormat="1" x14ac:dyDescent="0.25">
      <c r="A9" s="2"/>
      <c r="B9" s="2"/>
      <c r="C9" s="2" t="s">
        <v>17</v>
      </c>
      <c r="D9" s="6">
        <v>7035.42</v>
      </c>
      <c r="E9" s="6">
        <v>3000</v>
      </c>
      <c r="F9" s="6">
        <v>752.49</v>
      </c>
      <c r="G9" s="129"/>
    </row>
    <row r="10" spans="1:8" s="1" customFormat="1" x14ac:dyDescent="0.25">
      <c r="A10" s="2"/>
      <c r="B10" s="2"/>
      <c r="C10" s="2" t="s">
        <v>18</v>
      </c>
      <c r="D10" s="6">
        <v>1367.35</v>
      </c>
      <c r="E10" s="6">
        <v>10000</v>
      </c>
      <c r="F10" s="6">
        <v>10908.24</v>
      </c>
      <c r="G10" s="130">
        <v>40000</v>
      </c>
      <c r="H10" s="14" t="s">
        <v>109</v>
      </c>
    </row>
    <row r="11" spans="1:8" x14ac:dyDescent="0.25">
      <c r="A11" s="3" t="s">
        <v>10</v>
      </c>
      <c r="B11" s="3"/>
      <c r="C11" s="11" t="s">
        <v>105</v>
      </c>
      <c r="D11" s="12">
        <f>SUM(D3:D10)</f>
        <v>203438.37000000002</v>
      </c>
      <c r="E11" s="12">
        <f>SUM(E3:E10)</f>
        <v>222000</v>
      </c>
      <c r="F11" s="12">
        <f>SUM(F3:F10)</f>
        <v>175012.25</v>
      </c>
      <c r="G11" s="9">
        <f>SUM(G3:G10)</f>
        <v>495000</v>
      </c>
      <c r="H11" s="1"/>
    </row>
  </sheetData>
  <pageMargins left="0.7" right="0.7" top="0.75" bottom="0.75" header="0.3" footer="0.3"/>
  <pageSetup paperSize="5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zoomScale="150" zoomScaleNormal="150" workbookViewId="0">
      <selection activeCell="G3" sqref="G3:G9"/>
    </sheetView>
  </sheetViews>
  <sheetFormatPr defaultRowHeight="15" x14ac:dyDescent="0.25"/>
  <cols>
    <col min="1" max="1" width="7.42578125" style="1" bestFit="1" customWidth="1"/>
    <col min="2" max="2" width="10.42578125" style="1" hidden="1" customWidth="1"/>
    <col min="3" max="3" width="27.140625" style="1" customWidth="1"/>
    <col min="4" max="4" width="10.7109375" style="1" bestFit="1" customWidth="1"/>
    <col min="5" max="5" width="10.85546875" style="1" bestFit="1" customWidth="1"/>
    <col min="6" max="6" width="13.85546875" style="1" customWidth="1"/>
    <col min="7" max="7" width="12.5703125" style="1" customWidth="1"/>
    <col min="8" max="8" width="48.28515625" style="1" customWidth="1"/>
    <col min="9" max="16384" width="9.140625" style="1"/>
  </cols>
  <sheetData>
    <row r="1" spans="1:8" ht="26.25" x14ac:dyDescent="0.25">
      <c r="A1" s="7" t="s">
        <v>0</v>
      </c>
      <c r="B1" s="7" t="s">
        <v>1</v>
      </c>
      <c r="C1" s="7" t="s">
        <v>2</v>
      </c>
      <c r="D1" s="7" t="s">
        <v>21</v>
      </c>
      <c r="E1" s="7" t="s">
        <v>19</v>
      </c>
      <c r="F1" s="7" t="s">
        <v>20</v>
      </c>
      <c r="G1" s="7" t="s">
        <v>3</v>
      </c>
      <c r="H1" s="7" t="s">
        <v>4</v>
      </c>
    </row>
    <row r="2" spans="1:8" x14ac:dyDescent="0.25">
      <c r="A2" s="4"/>
      <c r="B2" s="5"/>
      <c r="C2" s="10" t="s">
        <v>22</v>
      </c>
      <c r="D2" s="5"/>
      <c r="E2" s="5"/>
      <c r="F2" s="5"/>
      <c r="G2" s="13">
        <v>200000</v>
      </c>
      <c r="H2" s="14" t="s">
        <v>107</v>
      </c>
    </row>
    <row r="3" spans="1:8" x14ac:dyDescent="0.25">
      <c r="A3" s="2"/>
      <c r="B3" s="2" t="s">
        <v>5</v>
      </c>
      <c r="C3" s="2" t="s">
        <v>23</v>
      </c>
      <c r="D3" s="6">
        <v>100000</v>
      </c>
      <c r="E3" s="6">
        <v>103000</v>
      </c>
      <c r="F3" s="6">
        <v>79953.59</v>
      </c>
      <c r="G3" s="129">
        <v>110000</v>
      </c>
      <c r="H3" s="1" t="s">
        <v>30</v>
      </c>
    </row>
    <row r="4" spans="1:8" x14ac:dyDescent="0.25">
      <c r="A4" s="2"/>
      <c r="B4" s="2" t="s">
        <v>6</v>
      </c>
      <c r="C4" s="2" t="s">
        <v>24</v>
      </c>
      <c r="D4" s="6">
        <v>5215.79</v>
      </c>
      <c r="E4" s="6">
        <v>7000</v>
      </c>
      <c r="F4" s="6">
        <v>2509.89</v>
      </c>
      <c r="G4" s="129">
        <v>5000</v>
      </c>
    </row>
    <row r="5" spans="1:8" x14ac:dyDescent="0.25">
      <c r="A5" s="2"/>
      <c r="B5" s="2" t="s">
        <v>7</v>
      </c>
      <c r="C5" s="2" t="s">
        <v>25</v>
      </c>
      <c r="D5" s="6">
        <v>9411.69</v>
      </c>
      <c r="E5" s="6">
        <v>12500</v>
      </c>
      <c r="F5" s="6">
        <v>10769.87</v>
      </c>
      <c r="G5" s="129">
        <v>15000</v>
      </c>
      <c r="H5" s="1" t="s">
        <v>31</v>
      </c>
    </row>
    <row r="6" spans="1:8" x14ac:dyDescent="0.25">
      <c r="A6" s="2"/>
      <c r="B6" s="2" t="s">
        <v>8</v>
      </c>
      <c r="C6" s="2" t="s">
        <v>26</v>
      </c>
      <c r="D6" s="6">
        <v>2139.4499999999998</v>
      </c>
      <c r="E6" s="6">
        <v>2500</v>
      </c>
      <c r="F6" s="6">
        <v>0</v>
      </c>
      <c r="G6" s="129"/>
    </row>
    <row r="7" spans="1:8" x14ac:dyDescent="0.25">
      <c r="A7" s="2"/>
      <c r="B7" s="2" t="s">
        <v>9</v>
      </c>
      <c r="C7" s="2" t="s">
        <v>27</v>
      </c>
      <c r="D7" s="6">
        <v>5000</v>
      </c>
      <c r="E7" s="6">
        <v>5000</v>
      </c>
      <c r="F7" s="6">
        <v>5000</v>
      </c>
      <c r="G7" s="129">
        <v>0</v>
      </c>
      <c r="H7" s="1" t="s">
        <v>32</v>
      </c>
    </row>
    <row r="8" spans="1:8" x14ac:dyDescent="0.25">
      <c r="A8" s="2"/>
      <c r="B8" s="2"/>
      <c r="C8" s="2" t="s">
        <v>28</v>
      </c>
      <c r="D8" s="6">
        <v>8915.58</v>
      </c>
      <c r="E8" s="6">
        <v>10000</v>
      </c>
      <c r="F8" s="6">
        <v>7955.13</v>
      </c>
      <c r="G8" s="129">
        <v>10000</v>
      </c>
      <c r="H8" s="1" t="s">
        <v>33</v>
      </c>
    </row>
    <row r="9" spans="1:8" x14ac:dyDescent="0.25">
      <c r="A9" s="2"/>
      <c r="B9" s="2"/>
      <c r="C9" s="2" t="s">
        <v>29</v>
      </c>
      <c r="D9" s="6">
        <v>48000</v>
      </c>
      <c r="E9" s="6">
        <v>48000</v>
      </c>
      <c r="F9" s="6">
        <v>39000</v>
      </c>
      <c r="G9" s="129">
        <v>60000</v>
      </c>
      <c r="H9" s="1" t="s">
        <v>34</v>
      </c>
    </row>
    <row r="10" spans="1:8" x14ac:dyDescent="0.25">
      <c r="A10" s="3" t="s">
        <v>10</v>
      </c>
      <c r="B10" s="3"/>
      <c r="C10" s="11" t="s">
        <v>104</v>
      </c>
      <c r="D10" s="12">
        <f>SUM(D3:D9)</f>
        <v>178682.51</v>
      </c>
      <c r="E10" s="12">
        <f>SUM(E3:E9)</f>
        <v>188000</v>
      </c>
      <c r="F10" s="12">
        <f>SUM(F3:F9)</f>
        <v>145188.47999999998</v>
      </c>
      <c r="G10" s="9">
        <f>SUM(G3:G9)</f>
        <v>200000</v>
      </c>
    </row>
  </sheetData>
  <pageMargins left="0.7" right="0.7" top="0.75" bottom="0.75" header="0.3" footer="0.3"/>
  <pageSetup paperSize="5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zoomScale="150" zoomScaleNormal="150" workbookViewId="0">
      <selection activeCell="G3" sqref="G3:G5"/>
    </sheetView>
  </sheetViews>
  <sheetFormatPr defaultRowHeight="15" x14ac:dyDescent="0.25"/>
  <cols>
    <col min="1" max="1" width="7.42578125" style="1" bestFit="1" customWidth="1"/>
    <col min="2" max="2" width="10.42578125" style="1" hidden="1" customWidth="1"/>
    <col min="3" max="3" width="27.140625" style="1" customWidth="1"/>
    <col min="4" max="4" width="9.85546875" style="1" bestFit="1" customWidth="1"/>
    <col min="5" max="5" width="10.85546875" style="1" bestFit="1" customWidth="1"/>
    <col min="6" max="6" width="13.85546875" style="1" customWidth="1"/>
    <col min="7" max="7" width="12.28515625" style="1" customWidth="1"/>
    <col min="8" max="8" width="48.28515625" style="1" customWidth="1"/>
    <col min="9" max="16384" width="9.140625" style="1"/>
  </cols>
  <sheetData>
    <row r="1" spans="1:8" ht="26.25" x14ac:dyDescent="0.25">
      <c r="A1" s="7" t="s">
        <v>0</v>
      </c>
      <c r="B1" s="7" t="s">
        <v>1</v>
      </c>
      <c r="C1" s="7" t="s">
        <v>2</v>
      </c>
      <c r="D1" s="7" t="s">
        <v>21</v>
      </c>
      <c r="E1" s="7" t="s">
        <v>19</v>
      </c>
      <c r="F1" s="7" t="s">
        <v>20</v>
      </c>
      <c r="G1" s="7" t="s">
        <v>3</v>
      </c>
      <c r="H1" s="7" t="s">
        <v>4</v>
      </c>
    </row>
    <row r="2" spans="1:8" x14ac:dyDescent="0.25">
      <c r="A2" s="4"/>
      <c r="B2" s="5"/>
      <c r="C2" s="10" t="s">
        <v>35</v>
      </c>
      <c r="D2" s="5"/>
      <c r="E2" s="5"/>
      <c r="F2" s="5"/>
      <c r="G2" s="13">
        <v>85000</v>
      </c>
      <c r="H2" s="14" t="s">
        <v>107</v>
      </c>
    </row>
    <row r="3" spans="1:8" x14ac:dyDescent="0.25">
      <c r="A3" s="2"/>
      <c r="B3" s="2" t="s">
        <v>5</v>
      </c>
      <c r="C3" s="2" t="s">
        <v>119</v>
      </c>
      <c r="D3" s="6">
        <v>19460.03</v>
      </c>
      <c r="E3" s="6">
        <v>12000</v>
      </c>
      <c r="F3" s="6">
        <v>8500</v>
      </c>
      <c r="G3" s="129">
        <v>24000</v>
      </c>
      <c r="H3" s="1" t="s">
        <v>37</v>
      </c>
    </row>
    <row r="4" spans="1:8" x14ac:dyDescent="0.25">
      <c r="A4" s="2"/>
      <c r="B4" s="2" t="s">
        <v>6</v>
      </c>
      <c r="C4" s="2" t="s">
        <v>36</v>
      </c>
      <c r="D4" s="6">
        <v>18393.46</v>
      </c>
      <c r="E4" s="6">
        <v>48000</v>
      </c>
      <c r="F4" s="6">
        <v>35269.85</v>
      </c>
      <c r="G4" s="129">
        <v>25000</v>
      </c>
      <c r="H4" s="1" t="s">
        <v>118</v>
      </c>
    </row>
    <row r="5" spans="1:8" x14ac:dyDescent="0.25">
      <c r="A5" s="2"/>
      <c r="B5" s="2"/>
      <c r="C5" s="2" t="s">
        <v>117</v>
      </c>
      <c r="D5" s="6"/>
      <c r="E5" s="6"/>
      <c r="F5" s="6"/>
      <c r="G5" s="129">
        <v>36000</v>
      </c>
      <c r="H5" s="1" t="s">
        <v>116</v>
      </c>
    </row>
    <row r="6" spans="1:8" x14ac:dyDescent="0.25">
      <c r="A6" s="2"/>
      <c r="B6" s="2"/>
      <c r="C6" s="2"/>
      <c r="D6" s="6"/>
      <c r="E6" s="6"/>
      <c r="F6" s="6"/>
      <c r="G6" s="15"/>
    </row>
    <row r="7" spans="1:8" x14ac:dyDescent="0.25">
      <c r="A7" s="3" t="s">
        <v>10</v>
      </c>
      <c r="B7" s="3"/>
      <c r="C7" s="11" t="s">
        <v>35</v>
      </c>
      <c r="D7" s="12">
        <f>SUM(D3:D4)</f>
        <v>37853.49</v>
      </c>
      <c r="E7" s="12">
        <f>SUM(E3:E6)</f>
        <v>60000</v>
      </c>
      <c r="F7" s="12">
        <f>SUM(F3:F6)</f>
        <v>43769.85</v>
      </c>
      <c r="G7" s="9">
        <f>SUM(G3:G6)</f>
        <v>85000</v>
      </c>
    </row>
  </sheetData>
  <pageMargins left="0.7" right="0.7" top="0.75" bottom="0.75" header="0.3" footer="0.3"/>
  <pageSetup paperSize="5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zoomScale="150" zoomScaleNormal="150" workbookViewId="0">
      <selection activeCell="G3" sqref="G3:G8"/>
    </sheetView>
  </sheetViews>
  <sheetFormatPr defaultRowHeight="15" x14ac:dyDescent="0.25"/>
  <cols>
    <col min="1" max="1" width="7.42578125" style="1" bestFit="1" customWidth="1"/>
    <col min="2" max="2" width="10.42578125" style="1" hidden="1" customWidth="1"/>
    <col min="3" max="3" width="27.140625" style="1" customWidth="1"/>
    <col min="4" max="4" width="9.85546875" style="1" bestFit="1" customWidth="1"/>
    <col min="5" max="5" width="10.85546875" style="1" bestFit="1" customWidth="1"/>
    <col min="6" max="6" width="13.85546875" style="1" customWidth="1"/>
    <col min="7" max="7" width="12.28515625" style="1" customWidth="1"/>
    <col min="8" max="8" width="48.28515625" style="1" customWidth="1"/>
    <col min="9" max="16384" width="9.140625" style="1"/>
  </cols>
  <sheetData>
    <row r="1" spans="1:8" ht="26.25" x14ac:dyDescent="0.25">
      <c r="A1" s="7" t="s">
        <v>0</v>
      </c>
      <c r="B1" s="7" t="s">
        <v>1</v>
      </c>
      <c r="C1" s="7" t="s">
        <v>2</v>
      </c>
      <c r="D1" s="7" t="s">
        <v>21</v>
      </c>
      <c r="E1" s="7" t="s">
        <v>19</v>
      </c>
      <c r="F1" s="7" t="s">
        <v>20</v>
      </c>
      <c r="G1" s="7" t="s">
        <v>3</v>
      </c>
      <c r="H1" s="7" t="s">
        <v>4</v>
      </c>
    </row>
    <row r="2" spans="1:8" x14ac:dyDescent="0.25">
      <c r="A2" s="4"/>
      <c r="B2" s="5"/>
      <c r="C2" s="10" t="s">
        <v>38</v>
      </c>
      <c r="D2" s="5"/>
      <c r="E2" s="5"/>
      <c r="F2" s="5"/>
      <c r="G2" s="22">
        <v>40000</v>
      </c>
      <c r="H2" s="23" t="s">
        <v>109</v>
      </c>
    </row>
    <row r="3" spans="1:8" x14ac:dyDescent="0.25">
      <c r="A3" s="2"/>
      <c r="B3" s="2" t="s">
        <v>5</v>
      </c>
      <c r="C3" s="2" t="s">
        <v>39</v>
      </c>
      <c r="D3" s="6">
        <v>6929.98</v>
      </c>
      <c r="E3" s="6">
        <v>9000</v>
      </c>
      <c r="F3" s="6">
        <v>13108.89</v>
      </c>
      <c r="G3" s="129">
        <v>12000</v>
      </c>
      <c r="H3" s="16"/>
    </row>
    <row r="4" spans="1:8" x14ac:dyDescent="0.25">
      <c r="A4" s="2"/>
      <c r="B4" s="2" t="s">
        <v>6</v>
      </c>
      <c r="C4" s="2" t="s">
        <v>40</v>
      </c>
      <c r="D4" s="6">
        <v>1756.84</v>
      </c>
      <c r="E4" s="6">
        <v>3000</v>
      </c>
      <c r="F4" s="6">
        <v>1559.46</v>
      </c>
      <c r="G4" s="129">
        <v>3000</v>
      </c>
      <c r="H4" s="16"/>
    </row>
    <row r="5" spans="1:8" x14ac:dyDescent="0.25">
      <c r="A5" s="2"/>
      <c r="B5" s="2" t="s">
        <v>7</v>
      </c>
      <c r="C5" s="2" t="s">
        <v>110</v>
      </c>
      <c r="D5" s="6">
        <v>1625</v>
      </c>
      <c r="E5" s="6">
        <v>3000</v>
      </c>
      <c r="F5" s="6">
        <v>1060.56</v>
      </c>
      <c r="G5" s="129">
        <v>2000</v>
      </c>
      <c r="H5" s="16"/>
    </row>
    <row r="6" spans="1:8" x14ac:dyDescent="0.25">
      <c r="A6" s="2"/>
      <c r="B6" s="2" t="s">
        <v>8</v>
      </c>
      <c r="C6" s="2" t="s">
        <v>41</v>
      </c>
      <c r="D6" s="6">
        <v>4542.37</v>
      </c>
      <c r="E6" s="6">
        <v>6000</v>
      </c>
      <c r="F6" s="6">
        <v>3500</v>
      </c>
      <c r="G6" s="129">
        <v>5000</v>
      </c>
      <c r="H6" s="16"/>
    </row>
    <row r="7" spans="1:8" x14ac:dyDescent="0.25">
      <c r="A7" s="2"/>
      <c r="B7" s="2" t="s">
        <v>9</v>
      </c>
      <c r="C7" s="2" t="s">
        <v>42</v>
      </c>
      <c r="D7" s="6">
        <v>7847.11</v>
      </c>
      <c r="E7" s="6">
        <v>10000</v>
      </c>
      <c r="F7" s="6">
        <v>7064.61</v>
      </c>
      <c r="G7" s="129">
        <v>8000</v>
      </c>
      <c r="H7" s="16"/>
    </row>
    <row r="8" spans="1:8" x14ac:dyDescent="0.25">
      <c r="A8" s="2"/>
      <c r="B8" s="2"/>
      <c r="C8" s="2" t="s">
        <v>111</v>
      </c>
      <c r="D8" s="6">
        <v>10640.65</v>
      </c>
      <c r="E8" s="6">
        <v>11000</v>
      </c>
      <c r="F8" s="6">
        <v>7438.24</v>
      </c>
      <c r="G8" s="129">
        <v>10000</v>
      </c>
      <c r="H8" s="16"/>
    </row>
    <row r="9" spans="1:8" x14ac:dyDescent="0.25">
      <c r="A9" s="2"/>
      <c r="B9" s="2"/>
      <c r="C9" s="2"/>
      <c r="D9" s="6"/>
      <c r="E9" s="6"/>
      <c r="F9" s="6"/>
      <c r="G9" s="15"/>
      <c r="H9" s="16"/>
    </row>
    <row r="10" spans="1:8" x14ac:dyDescent="0.25">
      <c r="A10" s="3" t="s">
        <v>10</v>
      </c>
      <c r="B10" s="3"/>
      <c r="C10" s="11" t="s">
        <v>43</v>
      </c>
      <c r="D10" s="12">
        <f>SUM(D3:D8)</f>
        <v>33341.949999999997</v>
      </c>
      <c r="E10" s="12">
        <f>SUM(E3:E9)</f>
        <v>42000</v>
      </c>
      <c r="F10" s="12">
        <f>SUM(F3:F9)</f>
        <v>33731.759999999995</v>
      </c>
      <c r="G10" s="9">
        <f>SUM(G3:G9)</f>
        <v>40000</v>
      </c>
    </row>
  </sheetData>
  <pageMargins left="0.7" right="0.7" top="0.75" bottom="0.75" header="0.3" footer="0.3"/>
  <pageSetup paperSize="5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50" zoomScaleNormal="150" workbookViewId="0">
      <selection activeCell="H5" sqref="H5"/>
    </sheetView>
  </sheetViews>
  <sheetFormatPr defaultRowHeight="15" x14ac:dyDescent="0.25"/>
  <cols>
    <col min="1" max="1" width="7.42578125" style="1" bestFit="1" customWidth="1"/>
    <col min="2" max="2" width="10.42578125" style="1" hidden="1" customWidth="1"/>
    <col min="3" max="3" width="27.140625" style="1" customWidth="1"/>
    <col min="4" max="4" width="9.85546875" style="1" bestFit="1" customWidth="1"/>
    <col min="5" max="5" width="10.85546875" style="1" bestFit="1" customWidth="1"/>
    <col min="6" max="6" width="13.85546875" style="1" customWidth="1"/>
    <col min="7" max="7" width="12.28515625" style="1" customWidth="1"/>
    <col min="8" max="8" width="48.28515625" style="1" customWidth="1"/>
    <col min="9" max="16384" width="9.140625" style="1"/>
  </cols>
  <sheetData>
    <row r="1" spans="1:8" ht="26.25" x14ac:dyDescent="0.25">
      <c r="A1" s="7" t="s">
        <v>0</v>
      </c>
      <c r="B1" s="7" t="s">
        <v>1</v>
      </c>
      <c r="C1" s="7" t="s">
        <v>2</v>
      </c>
      <c r="D1" s="7" t="s">
        <v>21</v>
      </c>
      <c r="E1" s="7" t="s">
        <v>19</v>
      </c>
      <c r="F1" s="7" t="s">
        <v>20</v>
      </c>
      <c r="G1" s="7" t="s">
        <v>3</v>
      </c>
      <c r="H1" s="7" t="s">
        <v>4</v>
      </c>
    </row>
    <row r="2" spans="1:8" x14ac:dyDescent="0.25">
      <c r="A2" s="4"/>
      <c r="B2" s="5"/>
      <c r="C2" s="10" t="s">
        <v>44</v>
      </c>
      <c r="D2" s="5"/>
      <c r="E2" s="5"/>
      <c r="F2" s="5"/>
      <c r="G2" s="13">
        <v>85000</v>
      </c>
      <c r="H2" s="134" t="s">
        <v>257</v>
      </c>
    </row>
    <row r="3" spans="1:8" x14ac:dyDescent="0.25">
      <c r="A3" s="2"/>
      <c r="B3" s="2" t="s">
        <v>5</v>
      </c>
      <c r="C3" s="2" t="s">
        <v>45</v>
      </c>
      <c r="D3" s="6">
        <v>63148.66</v>
      </c>
      <c r="E3" s="6">
        <v>40000</v>
      </c>
      <c r="F3" s="6">
        <v>28340.77</v>
      </c>
      <c r="G3" s="129">
        <v>10000</v>
      </c>
      <c r="H3" s="1" t="s">
        <v>256</v>
      </c>
    </row>
    <row r="4" spans="1:8" x14ac:dyDescent="0.25">
      <c r="A4" s="2"/>
      <c r="B4" s="2" t="s">
        <v>6</v>
      </c>
      <c r="C4" s="2" t="s">
        <v>46</v>
      </c>
      <c r="D4" s="6">
        <v>6903.1</v>
      </c>
      <c r="E4" s="6">
        <v>3000</v>
      </c>
      <c r="F4" s="6">
        <v>2288.7600000000002</v>
      </c>
      <c r="G4" s="129">
        <v>5000</v>
      </c>
      <c r="H4" s="1" t="s">
        <v>53</v>
      </c>
    </row>
    <row r="5" spans="1:8" x14ac:dyDescent="0.25">
      <c r="A5" s="2"/>
      <c r="B5" s="2" t="s">
        <v>7</v>
      </c>
      <c r="C5" s="2" t="s">
        <v>47</v>
      </c>
      <c r="D5" s="6"/>
      <c r="E5" s="6">
        <v>2000</v>
      </c>
      <c r="F5" s="6">
        <v>7345.51</v>
      </c>
      <c r="G5" s="129">
        <v>30000</v>
      </c>
    </row>
    <row r="6" spans="1:8" x14ac:dyDescent="0.25">
      <c r="A6" s="2"/>
      <c r="B6" s="2" t="s">
        <v>8</v>
      </c>
      <c r="C6" s="2" t="s">
        <v>48</v>
      </c>
      <c r="D6" s="6">
        <v>5000</v>
      </c>
      <c r="E6" s="6">
        <v>5000</v>
      </c>
      <c r="F6" s="6">
        <v>6382.5</v>
      </c>
      <c r="G6" s="129">
        <v>6000</v>
      </c>
      <c r="H6" s="1" t="s">
        <v>54</v>
      </c>
    </row>
    <row r="7" spans="1:8" x14ac:dyDescent="0.25">
      <c r="A7" s="2"/>
      <c r="B7" s="2" t="s">
        <v>9</v>
      </c>
      <c r="C7" s="2" t="s">
        <v>49</v>
      </c>
      <c r="D7" s="6">
        <v>4502.55</v>
      </c>
      <c r="E7" s="6">
        <v>5000</v>
      </c>
      <c r="F7" s="6">
        <v>4734.4799999999996</v>
      </c>
      <c r="G7" s="129">
        <v>9000</v>
      </c>
      <c r="H7" s="1" t="s">
        <v>114</v>
      </c>
    </row>
    <row r="8" spans="1:8" x14ac:dyDescent="0.25">
      <c r="A8" s="2"/>
      <c r="B8" s="2"/>
      <c r="C8" s="2" t="s">
        <v>50</v>
      </c>
      <c r="D8" s="6">
        <v>17258.14</v>
      </c>
      <c r="E8" s="6">
        <v>16000</v>
      </c>
      <c r="F8" s="6">
        <v>13554.12</v>
      </c>
      <c r="G8" s="129">
        <v>16000</v>
      </c>
      <c r="H8" s="1" t="s">
        <v>115</v>
      </c>
    </row>
    <row r="9" spans="1:8" x14ac:dyDescent="0.25">
      <c r="A9" s="2"/>
      <c r="B9" s="2"/>
      <c r="C9" s="2" t="s">
        <v>51</v>
      </c>
      <c r="D9" s="6">
        <v>9178.24</v>
      </c>
      <c r="E9" s="6">
        <v>10000</v>
      </c>
      <c r="F9" s="6">
        <v>6824.65</v>
      </c>
      <c r="G9" s="129">
        <v>8500</v>
      </c>
      <c r="H9" s="1" t="s">
        <v>55</v>
      </c>
    </row>
    <row r="10" spans="1:8" x14ac:dyDescent="0.25">
      <c r="A10" s="2"/>
      <c r="B10" s="2"/>
      <c r="C10" s="2" t="s">
        <v>52</v>
      </c>
      <c r="D10" s="6">
        <v>50</v>
      </c>
      <c r="E10" s="6">
        <v>500</v>
      </c>
      <c r="F10" s="6">
        <v>479.24</v>
      </c>
      <c r="G10" s="129">
        <v>500</v>
      </c>
    </row>
    <row r="11" spans="1:8" x14ac:dyDescent="0.25">
      <c r="A11" s="3" t="s">
        <v>10</v>
      </c>
      <c r="B11" s="3"/>
      <c r="C11" s="11" t="s">
        <v>103</v>
      </c>
      <c r="D11" s="12">
        <f>SUM(D3:D10)</f>
        <v>106040.69000000002</v>
      </c>
      <c r="E11" s="12">
        <f>SUM(E3:E10)</f>
        <v>81500</v>
      </c>
      <c r="F11" s="12">
        <f>SUM(F3:F10)</f>
        <v>69950.030000000013</v>
      </c>
      <c r="G11" s="9">
        <f>SUM(G3:G10)</f>
        <v>85000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50" zoomScaleNormal="150" workbookViewId="0">
      <selection activeCell="G5" sqref="G5"/>
    </sheetView>
  </sheetViews>
  <sheetFormatPr defaultRowHeight="15" x14ac:dyDescent="0.25"/>
  <cols>
    <col min="1" max="1" width="7.42578125" style="1" bestFit="1" customWidth="1"/>
    <col min="2" max="2" width="10.42578125" style="1" hidden="1" customWidth="1"/>
    <col min="3" max="3" width="27.140625" style="1" customWidth="1"/>
    <col min="4" max="4" width="9.85546875" style="1" bestFit="1" customWidth="1"/>
    <col min="5" max="5" width="10.85546875" style="1" bestFit="1" customWidth="1"/>
    <col min="6" max="6" width="13.85546875" style="1" customWidth="1"/>
    <col min="7" max="7" width="12.28515625" style="1" customWidth="1"/>
    <col min="8" max="8" width="48.28515625" style="1" customWidth="1"/>
    <col min="9" max="16384" width="9.140625" style="1"/>
  </cols>
  <sheetData>
    <row r="1" spans="1:8" ht="26.25" x14ac:dyDescent="0.25">
      <c r="A1" s="7" t="s">
        <v>0</v>
      </c>
      <c r="B1" s="7" t="s">
        <v>1</v>
      </c>
      <c r="C1" s="7" t="s">
        <v>2</v>
      </c>
      <c r="D1" s="7" t="s">
        <v>21</v>
      </c>
      <c r="E1" s="7" t="s">
        <v>19</v>
      </c>
      <c r="F1" s="7" t="s">
        <v>20</v>
      </c>
      <c r="G1" s="7" t="s">
        <v>3</v>
      </c>
      <c r="H1" s="7" t="s">
        <v>4</v>
      </c>
    </row>
    <row r="2" spans="1:8" x14ac:dyDescent="0.25">
      <c r="A2" s="4"/>
      <c r="B2" s="5"/>
      <c r="C2" s="10" t="s">
        <v>56</v>
      </c>
      <c r="D2" s="5"/>
      <c r="E2" s="5"/>
      <c r="F2" s="5"/>
      <c r="G2" s="13">
        <v>34400</v>
      </c>
      <c r="H2" s="14" t="s">
        <v>107</v>
      </c>
    </row>
    <row r="3" spans="1:8" x14ac:dyDescent="0.25">
      <c r="A3" s="2"/>
      <c r="B3" s="2" t="s">
        <v>5</v>
      </c>
      <c r="C3" s="2" t="s">
        <v>57</v>
      </c>
      <c r="D3" s="6"/>
      <c r="E3" s="6">
        <v>0</v>
      </c>
      <c r="F3" s="6">
        <v>738.4</v>
      </c>
      <c r="G3" s="129"/>
    </row>
    <row r="4" spans="1:8" x14ac:dyDescent="0.25">
      <c r="A4" s="2"/>
      <c r="B4" s="2" t="s">
        <v>6</v>
      </c>
      <c r="C4" s="2" t="s">
        <v>58</v>
      </c>
      <c r="D4" s="6">
        <v>5949</v>
      </c>
      <c r="E4" s="6">
        <v>7000</v>
      </c>
      <c r="F4" s="6">
        <v>7051.58</v>
      </c>
      <c r="G4" s="129">
        <v>7000</v>
      </c>
    </row>
    <row r="5" spans="1:8" x14ac:dyDescent="0.25">
      <c r="A5" s="2"/>
      <c r="B5" s="2" t="s">
        <v>7</v>
      </c>
      <c r="C5" s="2" t="s">
        <v>59</v>
      </c>
      <c r="D5" s="6">
        <v>4954</v>
      </c>
      <c r="E5" s="6">
        <v>5000</v>
      </c>
      <c r="F5" s="6">
        <v>5309.93</v>
      </c>
      <c r="G5" s="129">
        <v>5000</v>
      </c>
    </row>
    <row r="6" spans="1:8" x14ac:dyDescent="0.25">
      <c r="A6" s="2"/>
      <c r="B6" s="2" t="s">
        <v>8</v>
      </c>
      <c r="C6" s="2" t="s">
        <v>60</v>
      </c>
      <c r="D6" s="6">
        <v>15446.49</v>
      </c>
      <c r="E6" s="6">
        <v>13000</v>
      </c>
      <c r="F6" s="6">
        <v>6758.81</v>
      </c>
      <c r="G6" s="129">
        <v>7000</v>
      </c>
    </row>
    <row r="7" spans="1:8" x14ac:dyDescent="0.25">
      <c r="A7" s="2"/>
      <c r="B7" s="2" t="s">
        <v>9</v>
      </c>
      <c r="C7" s="2" t="s">
        <v>61</v>
      </c>
      <c r="D7" s="6">
        <v>1544.12</v>
      </c>
      <c r="E7" s="6">
        <v>1000</v>
      </c>
      <c r="F7" s="6">
        <v>540.57000000000005</v>
      </c>
      <c r="G7" s="129">
        <v>1000</v>
      </c>
    </row>
    <row r="8" spans="1:8" x14ac:dyDescent="0.25">
      <c r="A8" s="2"/>
      <c r="B8" s="2"/>
      <c r="C8" s="2" t="s">
        <v>62</v>
      </c>
      <c r="D8" s="6"/>
      <c r="E8" s="6"/>
      <c r="F8" s="6">
        <v>3600</v>
      </c>
      <c r="G8" s="130">
        <v>14400</v>
      </c>
      <c r="H8" s="14" t="s">
        <v>109</v>
      </c>
    </row>
    <row r="9" spans="1:8" x14ac:dyDescent="0.25">
      <c r="A9" s="2"/>
      <c r="B9" s="2"/>
      <c r="C9" s="2"/>
      <c r="D9" s="6"/>
      <c r="E9" s="6"/>
      <c r="F9" s="6"/>
      <c r="G9" s="8"/>
    </row>
    <row r="10" spans="1:8" x14ac:dyDescent="0.25">
      <c r="A10" s="3" t="s">
        <v>10</v>
      </c>
      <c r="B10" s="3"/>
      <c r="C10" s="11" t="s">
        <v>102</v>
      </c>
      <c r="D10" s="12">
        <f>SUM(D3:D7)</f>
        <v>27893.609999999997</v>
      </c>
      <c r="E10" s="12">
        <f>SUM(E3:E9)</f>
        <v>26000</v>
      </c>
      <c r="F10" s="12">
        <f>SUM(F3:F9)</f>
        <v>23999.29</v>
      </c>
      <c r="G10" s="9">
        <f>SUM(G3:G9)</f>
        <v>34400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150" zoomScaleNormal="150" workbookViewId="0">
      <selection activeCell="G3" sqref="G3"/>
    </sheetView>
  </sheetViews>
  <sheetFormatPr defaultRowHeight="15" x14ac:dyDescent="0.25"/>
  <cols>
    <col min="1" max="1" width="7.42578125" style="1" bestFit="1" customWidth="1"/>
    <col min="2" max="2" width="10.42578125" style="1" hidden="1" customWidth="1"/>
    <col min="3" max="3" width="27.140625" style="1" customWidth="1"/>
    <col min="4" max="4" width="9.85546875" style="1" bestFit="1" customWidth="1"/>
    <col min="5" max="5" width="10.85546875" style="1" bestFit="1" customWidth="1"/>
    <col min="6" max="6" width="13.85546875" style="1" customWidth="1"/>
    <col min="7" max="7" width="13.140625" style="1" customWidth="1"/>
    <col min="8" max="8" width="48.28515625" style="1" customWidth="1"/>
    <col min="9" max="16384" width="9.140625" style="1"/>
  </cols>
  <sheetData>
    <row r="1" spans="1:8" ht="26.25" x14ac:dyDescent="0.25">
      <c r="A1" s="7" t="s">
        <v>0</v>
      </c>
      <c r="B1" s="7" t="s">
        <v>1</v>
      </c>
      <c r="C1" s="7" t="s">
        <v>2</v>
      </c>
      <c r="D1" s="7" t="s">
        <v>21</v>
      </c>
      <c r="E1" s="7" t="s">
        <v>19</v>
      </c>
      <c r="F1" s="7" t="s">
        <v>20</v>
      </c>
      <c r="G1" s="7" t="s">
        <v>3</v>
      </c>
      <c r="H1" s="7" t="s">
        <v>4</v>
      </c>
    </row>
    <row r="2" spans="1:8" x14ac:dyDescent="0.25">
      <c r="A2" s="4"/>
      <c r="B2" s="5"/>
      <c r="C2" s="10" t="s">
        <v>63</v>
      </c>
      <c r="D2" s="5"/>
      <c r="E2" s="5"/>
      <c r="F2" s="5"/>
      <c r="G2" s="13">
        <v>233870</v>
      </c>
      <c r="H2" s="14" t="s">
        <v>109</v>
      </c>
    </row>
    <row r="3" spans="1:8" x14ac:dyDescent="0.25">
      <c r="A3" s="2"/>
      <c r="B3" s="2" t="s">
        <v>5</v>
      </c>
      <c r="C3" s="2" t="s">
        <v>64</v>
      </c>
      <c r="D3" s="6">
        <v>21600</v>
      </c>
      <c r="E3" s="6">
        <v>22000</v>
      </c>
      <c r="F3" s="6">
        <v>16200</v>
      </c>
      <c r="G3" s="131">
        <v>21600</v>
      </c>
      <c r="H3" s="17" t="s">
        <v>78</v>
      </c>
    </row>
    <row r="4" spans="1:8" x14ac:dyDescent="0.25">
      <c r="A4" s="2"/>
      <c r="B4" s="2" t="s">
        <v>6</v>
      </c>
      <c r="C4" s="2" t="s">
        <v>65</v>
      </c>
      <c r="D4" s="6">
        <v>10603.94</v>
      </c>
      <c r="E4" s="6">
        <v>10000</v>
      </c>
      <c r="F4" s="6">
        <v>12833.55</v>
      </c>
      <c r="G4" s="131">
        <v>17456</v>
      </c>
      <c r="H4" s="18" t="s">
        <v>79</v>
      </c>
    </row>
    <row r="5" spans="1:8" x14ac:dyDescent="0.25">
      <c r="A5" s="2"/>
      <c r="B5" s="2" t="s">
        <v>7</v>
      </c>
      <c r="C5" s="2" t="s">
        <v>66</v>
      </c>
      <c r="D5" s="6">
        <v>2024.58</v>
      </c>
      <c r="E5" s="6">
        <v>2500</v>
      </c>
      <c r="F5" s="6">
        <v>1112.71</v>
      </c>
      <c r="G5" s="131">
        <v>1000</v>
      </c>
      <c r="H5" s="18" t="s">
        <v>80</v>
      </c>
    </row>
    <row r="6" spans="1:8" x14ac:dyDescent="0.25">
      <c r="A6" s="2"/>
      <c r="B6" s="2" t="s">
        <v>8</v>
      </c>
      <c r="C6" s="2" t="s">
        <v>67</v>
      </c>
      <c r="D6" s="6"/>
      <c r="E6" s="6">
        <v>1000</v>
      </c>
      <c r="F6" s="6">
        <v>376.59</v>
      </c>
      <c r="G6" s="131">
        <v>200</v>
      </c>
      <c r="H6" s="18" t="s">
        <v>90</v>
      </c>
    </row>
    <row r="7" spans="1:8" x14ac:dyDescent="0.25">
      <c r="A7" s="2"/>
      <c r="B7" s="2" t="s">
        <v>9</v>
      </c>
      <c r="C7" s="2" t="s">
        <v>68</v>
      </c>
      <c r="D7" s="6">
        <v>8775.61</v>
      </c>
      <c r="E7" s="6">
        <v>10000</v>
      </c>
      <c r="F7" s="6">
        <v>8368</v>
      </c>
      <c r="G7" s="131">
        <v>9000</v>
      </c>
      <c r="H7" s="18" t="s">
        <v>81</v>
      </c>
    </row>
    <row r="8" spans="1:8" x14ac:dyDescent="0.25">
      <c r="A8" s="2"/>
      <c r="B8" s="2"/>
      <c r="C8" s="2" t="s">
        <v>69</v>
      </c>
      <c r="D8" s="6">
        <v>4169.07</v>
      </c>
      <c r="E8" s="6">
        <v>5000</v>
      </c>
      <c r="F8" s="6">
        <v>3814.33</v>
      </c>
      <c r="G8" s="131">
        <v>5500</v>
      </c>
      <c r="H8" s="18" t="s">
        <v>82</v>
      </c>
    </row>
    <row r="9" spans="1:8" x14ac:dyDescent="0.25">
      <c r="A9" s="2"/>
      <c r="B9" s="2"/>
      <c r="C9" s="2" t="s">
        <v>70</v>
      </c>
      <c r="D9" s="6">
        <v>10385.200000000001</v>
      </c>
      <c r="E9" s="6">
        <v>10000</v>
      </c>
      <c r="F9" s="6">
        <v>3471.04</v>
      </c>
      <c r="G9" s="131">
        <v>4000</v>
      </c>
      <c r="H9" s="18" t="s">
        <v>83</v>
      </c>
    </row>
    <row r="10" spans="1:8" x14ac:dyDescent="0.25">
      <c r="A10" s="2"/>
      <c r="B10" s="2"/>
      <c r="C10" s="2" t="s">
        <v>71</v>
      </c>
      <c r="D10" s="6">
        <v>3214.67</v>
      </c>
      <c r="E10" s="6">
        <v>4500</v>
      </c>
      <c r="F10" s="6">
        <v>2529.35</v>
      </c>
      <c r="G10" s="131">
        <v>6720</v>
      </c>
      <c r="H10" s="18" t="s">
        <v>84</v>
      </c>
    </row>
    <row r="11" spans="1:8" x14ac:dyDescent="0.25">
      <c r="A11" s="2"/>
      <c r="B11" s="2"/>
      <c r="C11" s="2" t="s">
        <v>72</v>
      </c>
      <c r="D11" s="6">
        <v>3238</v>
      </c>
      <c r="E11" s="6">
        <v>3000</v>
      </c>
      <c r="F11" s="6">
        <v>4386</v>
      </c>
      <c r="G11" s="131">
        <v>3000</v>
      </c>
      <c r="H11" s="18" t="s">
        <v>85</v>
      </c>
    </row>
    <row r="12" spans="1:8" x14ac:dyDescent="0.25">
      <c r="A12" s="2"/>
      <c r="B12" s="2"/>
      <c r="C12" s="2" t="s">
        <v>73</v>
      </c>
      <c r="D12" s="6">
        <v>310.48</v>
      </c>
      <c r="E12" s="6">
        <v>500</v>
      </c>
      <c r="F12" s="6">
        <v>490.75</v>
      </c>
      <c r="G12" s="131">
        <v>500</v>
      </c>
      <c r="H12" s="18" t="s">
        <v>86</v>
      </c>
    </row>
    <row r="13" spans="1:8" x14ac:dyDescent="0.25">
      <c r="A13" s="2"/>
      <c r="B13" s="2"/>
      <c r="C13" s="2" t="s">
        <v>74</v>
      </c>
      <c r="D13" s="6">
        <v>14.5</v>
      </c>
      <c r="E13" s="6">
        <v>50</v>
      </c>
      <c r="F13" s="6">
        <v>405</v>
      </c>
      <c r="G13" s="131">
        <v>50</v>
      </c>
      <c r="H13" s="18" t="s">
        <v>87</v>
      </c>
    </row>
    <row r="14" spans="1:8" x14ac:dyDescent="0.25">
      <c r="A14" s="2"/>
      <c r="B14" s="2"/>
      <c r="C14" s="2" t="s">
        <v>75</v>
      </c>
      <c r="D14" s="6">
        <v>3769.5</v>
      </c>
      <c r="E14" s="6">
        <v>4000</v>
      </c>
      <c r="F14" s="6">
        <v>2961</v>
      </c>
      <c r="G14" s="131">
        <v>4500</v>
      </c>
      <c r="H14" s="18" t="s">
        <v>88</v>
      </c>
    </row>
    <row r="15" spans="1:8" x14ac:dyDescent="0.25">
      <c r="A15" s="2"/>
      <c r="B15" s="2"/>
      <c r="C15" s="2" t="s">
        <v>76</v>
      </c>
      <c r="D15" s="6">
        <v>6383.89</v>
      </c>
      <c r="E15" s="6">
        <v>6000</v>
      </c>
      <c r="F15" s="6">
        <v>4660.8100000000004</v>
      </c>
      <c r="G15" s="131">
        <v>6000</v>
      </c>
      <c r="H15" s="18" t="s">
        <v>89</v>
      </c>
    </row>
    <row r="16" spans="1:8" x14ac:dyDescent="0.25">
      <c r="A16" s="2"/>
      <c r="B16" s="2"/>
      <c r="C16" s="2" t="s">
        <v>112</v>
      </c>
      <c r="D16" s="6"/>
      <c r="E16" s="6"/>
      <c r="F16" s="6"/>
      <c r="G16" s="132">
        <v>130344</v>
      </c>
      <c r="H16" s="20" t="s">
        <v>109</v>
      </c>
    </row>
    <row r="17" spans="1:8" x14ac:dyDescent="0.25">
      <c r="A17" s="2"/>
      <c r="B17" s="2"/>
      <c r="C17" s="2" t="s">
        <v>113</v>
      </c>
      <c r="D17" s="6"/>
      <c r="E17" s="6"/>
      <c r="F17" s="6"/>
      <c r="G17" s="132">
        <v>24000</v>
      </c>
      <c r="H17" s="20" t="s">
        <v>109</v>
      </c>
    </row>
    <row r="18" spans="1:8" x14ac:dyDescent="0.25">
      <c r="A18" s="3" t="s">
        <v>10</v>
      </c>
      <c r="B18" s="3"/>
      <c r="C18" s="11" t="s">
        <v>77</v>
      </c>
      <c r="D18" s="12">
        <f>SUM(D3:D15)</f>
        <v>74489.440000000017</v>
      </c>
      <c r="E18" s="12">
        <f>SUM(E3:E15)</f>
        <v>78550</v>
      </c>
      <c r="F18" s="12">
        <f>SUM(F3:F15)</f>
        <v>61609.13</v>
      </c>
      <c r="G18" s="9">
        <f>SUM(G3:G17)</f>
        <v>233870</v>
      </c>
      <c r="H18" s="2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50" zoomScaleNormal="150" workbookViewId="0">
      <selection activeCell="H6" sqref="H6"/>
    </sheetView>
  </sheetViews>
  <sheetFormatPr defaultRowHeight="15" x14ac:dyDescent="0.25"/>
  <cols>
    <col min="1" max="1" width="7.42578125" style="1" bestFit="1" customWidth="1"/>
    <col min="2" max="2" width="10.42578125" style="1" hidden="1" customWidth="1"/>
    <col min="3" max="3" width="27.140625" style="1" customWidth="1"/>
    <col min="4" max="4" width="10.7109375" style="1" bestFit="1" customWidth="1"/>
    <col min="5" max="5" width="10.85546875" style="1" bestFit="1" customWidth="1"/>
    <col min="6" max="6" width="13.85546875" style="1" customWidth="1"/>
    <col min="7" max="7" width="12.28515625" style="1" customWidth="1"/>
    <col min="8" max="8" width="48.28515625" style="1" customWidth="1"/>
    <col min="9" max="16384" width="9.140625" style="1"/>
  </cols>
  <sheetData>
    <row r="1" spans="1:8" ht="26.25" x14ac:dyDescent="0.25">
      <c r="A1" s="7" t="s">
        <v>0</v>
      </c>
      <c r="B1" s="7" t="s">
        <v>1</v>
      </c>
      <c r="C1" s="7" t="s">
        <v>2</v>
      </c>
      <c r="D1" s="7" t="s">
        <v>21</v>
      </c>
      <c r="E1" s="7" t="s">
        <v>19</v>
      </c>
      <c r="F1" s="7" t="s">
        <v>20</v>
      </c>
      <c r="G1" s="7" t="s">
        <v>3</v>
      </c>
      <c r="H1" s="7" t="s">
        <v>4</v>
      </c>
    </row>
    <row r="2" spans="1:8" x14ac:dyDescent="0.25">
      <c r="A2" s="4"/>
      <c r="B2" s="5"/>
      <c r="C2" s="10" t="s">
        <v>91</v>
      </c>
      <c r="D2" s="5"/>
      <c r="E2" s="5"/>
      <c r="F2" s="5"/>
      <c r="G2" s="13">
        <v>350000</v>
      </c>
      <c r="H2" s="14" t="s">
        <v>109</v>
      </c>
    </row>
    <row r="3" spans="1:8" x14ac:dyDescent="0.25">
      <c r="A3" s="2"/>
      <c r="B3" s="2" t="s">
        <v>5</v>
      </c>
      <c r="C3" s="2" t="s">
        <v>93</v>
      </c>
      <c r="D3" s="6">
        <v>274576.09000000003</v>
      </c>
      <c r="E3" s="6">
        <v>278500</v>
      </c>
      <c r="F3" s="6">
        <v>168926.15</v>
      </c>
      <c r="G3" s="129">
        <v>290000</v>
      </c>
      <c r="H3" s="1" t="s">
        <v>99</v>
      </c>
    </row>
    <row r="4" spans="1:8" x14ac:dyDescent="0.25">
      <c r="A4" s="2"/>
      <c r="B4" s="2" t="s">
        <v>6</v>
      </c>
      <c r="C4" s="2" t="s">
        <v>94</v>
      </c>
      <c r="D4" s="6">
        <v>3594.37</v>
      </c>
      <c r="E4" s="6">
        <v>6000</v>
      </c>
      <c r="F4" s="6">
        <v>44562</v>
      </c>
      <c r="G4" s="129">
        <v>6000</v>
      </c>
      <c r="H4" s="1" t="s">
        <v>100</v>
      </c>
    </row>
    <row r="5" spans="1:8" x14ac:dyDescent="0.25">
      <c r="A5" s="2"/>
      <c r="B5" s="2" t="s">
        <v>7</v>
      </c>
      <c r="C5" s="2" t="s">
        <v>95</v>
      </c>
      <c r="D5" s="6"/>
      <c r="E5" s="19"/>
      <c r="F5" s="6">
        <v>8333</v>
      </c>
      <c r="G5" s="130">
        <v>40000</v>
      </c>
      <c r="H5" s="14" t="s">
        <v>109</v>
      </c>
    </row>
    <row r="6" spans="1:8" x14ac:dyDescent="0.25">
      <c r="A6" s="2"/>
      <c r="B6" s="2" t="s">
        <v>8</v>
      </c>
      <c r="C6" s="2" t="s">
        <v>96</v>
      </c>
      <c r="D6" s="6">
        <v>23575.38</v>
      </c>
      <c r="E6" s="6">
        <v>26500</v>
      </c>
      <c r="F6" s="6">
        <v>16347.23</v>
      </c>
      <c r="G6" s="129">
        <v>28025</v>
      </c>
    </row>
    <row r="7" spans="1:8" x14ac:dyDescent="0.25">
      <c r="A7" s="2"/>
      <c r="B7" s="2" t="s">
        <v>9</v>
      </c>
      <c r="C7" s="2" t="s">
        <v>97</v>
      </c>
      <c r="D7" s="6">
        <v>1520.34</v>
      </c>
      <c r="E7" s="6">
        <v>3500</v>
      </c>
      <c r="F7" s="6">
        <v>2144.66</v>
      </c>
      <c r="G7" s="129">
        <v>2975</v>
      </c>
    </row>
    <row r="8" spans="1:8" x14ac:dyDescent="0.25">
      <c r="A8" s="2"/>
      <c r="B8" s="2"/>
      <c r="C8" s="2" t="s">
        <v>98</v>
      </c>
      <c r="D8" s="6">
        <v>29870.99</v>
      </c>
      <c r="E8" s="6">
        <v>34000</v>
      </c>
      <c r="F8" s="6">
        <v>17051.810000000001</v>
      </c>
      <c r="G8" s="129">
        <v>23000</v>
      </c>
      <c r="H8" s="1" t="s">
        <v>101</v>
      </c>
    </row>
    <row r="9" spans="1:8" x14ac:dyDescent="0.25">
      <c r="A9" s="2"/>
      <c r="B9" s="2"/>
      <c r="C9" s="2"/>
      <c r="D9" s="6"/>
      <c r="E9" s="6"/>
      <c r="F9" s="6"/>
      <c r="G9" s="133"/>
    </row>
    <row r="10" spans="1:8" x14ac:dyDescent="0.25">
      <c r="A10" s="3" t="s">
        <v>10</v>
      </c>
      <c r="B10" s="3"/>
      <c r="C10" s="11" t="s">
        <v>92</v>
      </c>
      <c r="D10" s="12">
        <f>SUM(D3:D8)</f>
        <v>333137.17000000004</v>
      </c>
      <c r="E10" s="12">
        <f>SUM(E3:E9)</f>
        <v>348500</v>
      </c>
      <c r="F10" s="12">
        <f>SUM(F3:F9)</f>
        <v>257364.85</v>
      </c>
      <c r="G10" s="9">
        <f>SUM(G3:G8)</f>
        <v>390000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 Budget</vt:lpstr>
      <vt:lpstr>Advertising - mktg</vt:lpstr>
      <vt:lpstr>Publc Relations-mktg</vt:lpstr>
      <vt:lpstr>Website-mktg</vt:lpstr>
      <vt:lpstr>Sales-VS</vt:lpstr>
      <vt:lpstr>Visitor Services-VS &amp; Fest</vt:lpstr>
      <vt:lpstr>Partnerships-BOD</vt:lpstr>
      <vt:lpstr>Administration-BOD</vt:lpstr>
      <vt:lpstr>Personnel-Personnel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2016-05-04T06:31:41Z</dcterms:modified>
</cp:coreProperties>
</file>