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66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Brent Haugen\Dropbox\Reports\"/>
    </mc:Choice>
  </mc:AlternateContent>
  <bookViews>
    <workbookView xWindow="0" yWindow="0" windowWidth="20490" windowHeight="7530" tabRatio="500"/>
  </bookViews>
  <sheets>
    <sheet name="Report" sheetId="2" r:id="rId1"/>
    <sheet name="Q1" sheetId="1" r:id="rId2"/>
    <sheet name="Q2" sheetId="3" r:id="rId3"/>
    <sheet name="Q3" sheetId="4" r:id="rId4"/>
    <sheet name="Q4" sheetId="5" r:id="rId5"/>
  </sheets>
  <definedNames>
    <definedName name="_xlnm.Print_Area" localSheetId="1">'Q1'!$D$1:$J$36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" i="4" l="1"/>
  <c r="M11" i="4" l="1"/>
  <c r="I11" i="4"/>
  <c r="I11" i="3"/>
  <c r="C28" i="4" l="1"/>
  <c r="D35" i="2" l="1"/>
  <c r="E33" i="2"/>
  <c r="E28" i="2"/>
  <c r="B31" i="1"/>
  <c r="B32" i="1"/>
  <c r="B34" i="1"/>
  <c r="E23" i="2"/>
  <c r="E12" i="2"/>
  <c r="B12" i="5"/>
  <c r="B20" i="5"/>
  <c r="E20" i="2" s="1"/>
  <c r="B35" i="5"/>
  <c r="E35" i="2" s="1"/>
  <c r="B34" i="5"/>
  <c r="E34" i="2" s="1"/>
  <c r="B32" i="5"/>
  <c r="B31" i="5"/>
  <c r="E31" i="2" s="1"/>
  <c r="B29" i="5"/>
  <c r="E29" i="2" s="1"/>
  <c r="B27" i="5"/>
  <c r="E27" i="2" s="1"/>
  <c r="B26" i="5"/>
  <c r="B25" i="5"/>
  <c r="E25" i="2" s="1"/>
  <c r="B24" i="5"/>
  <c r="E24" i="2" s="1"/>
  <c r="B23" i="5"/>
  <c r="B22" i="5"/>
  <c r="E22" i="2" s="1"/>
  <c r="B18" i="5"/>
  <c r="E18" i="2" s="1"/>
  <c r="B17" i="5"/>
  <c r="E17" i="2" s="1"/>
  <c r="B16" i="5"/>
  <c r="E16" i="2" s="1"/>
  <c r="B15" i="5"/>
  <c r="B14" i="5"/>
  <c r="E14" i="2" s="1"/>
  <c r="B11" i="5"/>
  <c r="B10" i="5"/>
  <c r="E10" i="2" s="1"/>
  <c r="B9" i="5"/>
  <c r="E9" i="2" s="1"/>
  <c r="B8" i="5"/>
  <c r="E8" i="2" s="1"/>
  <c r="E11" i="2" s="1"/>
  <c r="B7" i="5"/>
  <c r="E7" i="2" s="1"/>
  <c r="B6" i="5"/>
  <c r="E6" i="2" s="1"/>
  <c r="B19" i="5" l="1"/>
  <c r="B33" i="5"/>
  <c r="E15" i="2"/>
  <c r="E32" i="2"/>
  <c r="B28" i="5"/>
  <c r="B32" i="2"/>
  <c r="B26" i="2"/>
  <c r="E19" i="2"/>
  <c r="B35" i="4"/>
  <c r="B34" i="4"/>
  <c r="D34" i="2" s="1"/>
  <c r="B33" i="4"/>
  <c r="B32" i="4"/>
  <c r="D32" i="2" s="1"/>
  <c r="B31" i="4"/>
  <c r="D31" i="2" s="1"/>
  <c r="B29" i="4"/>
  <c r="D29" i="2" s="1"/>
  <c r="B27" i="4"/>
  <c r="D27" i="2" s="1"/>
  <c r="D26" i="2"/>
  <c r="B25" i="4"/>
  <c r="D25" i="2" s="1"/>
  <c r="B24" i="4"/>
  <c r="D24" i="2" s="1"/>
  <c r="B23" i="4"/>
  <c r="D23" i="2" s="1"/>
  <c r="B22" i="4"/>
  <c r="D22" i="2" s="1"/>
  <c r="B20" i="4"/>
  <c r="D20" i="2" s="1"/>
  <c r="B18" i="4"/>
  <c r="D18" i="2" s="1"/>
  <c r="B17" i="4"/>
  <c r="D17" i="2" s="1"/>
  <c r="B16" i="4"/>
  <c r="D16" i="2" s="1"/>
  <c r="B15" i="4"/>
  <c r="D15" i="2" s="1"/>
  <c r="B14" i="4"/>
  <c r="D14" i="2" s="1"/>
  <c r="B12" i="4"/>
  <c r="D12" i="2" s="1"/>
  <c r="B11" i="4"/>
  <c r="B10" i="4"/>
  <c r="D10" i="2" s="1"/>
  <c r="B9" i="4"/>
  <c r="D9" i="2" s="1"/>
  <c r="B8" i="4"/>
  <c r="D8" i="2" s="1"/>
  <c r="B7" i="4"/>
  <c r="D7" i="2" s="1"/>
  <c r="B6" i="4"/>
  <c r="D6" i="2" s="1"/>
  <c r="F19" i="4"/>
  <c r="B35" i="3"/>
  <c r="C35" i="2" s="1"/>
  <c r="B34" i="3"/>
  <c r="C34" i="2" s="1"/>
  <c r="B32" i="3"/>
  <c r="C32" i="2" s="1"/>
  <c r="C33" i="2" s="1"/>
  <c r="B31" i="3"/>
  <c r="C31" i="2" s="1"/>
  <c r="B29" i="3"/>
  <c r="C29" i="2" s="1"/>
  <c r="B27" i="3"/>
  <c r="C27" i="2" s="1"/>
  <c r="B26" i="3"/>
  <c r="C26" i="2" s="1"/>
  <c r="B25" i="3"/>
  <c r="C25" i="2" s="1"/>
  <c r="B24" i="3"/>
  <c r="C24" i="2" s="1"/>
  <c r="B23" i="3"/>
  <c r="C23" i="2" s="1"/>
  <c r="C28" i="2" s="1"/>
  <c r="B22" i="3"/>
  <c r="C22" i="2" s="1"/>
  <c r="B20" i="3"/>
  <c r="C20" i="2" s="1"/>
  <c r="B18" i="3"/>
  <c r="C18" i="2" s="1"/>
  <c r="B17" i="3"/>
  <c r="C17" i="2" s="1"/>
  <c r="B16" i="3"/>
  <c r="C16" i="2" s="1"/>
  <c r="B15" i="3"/>
  <c r="C15" i="2" s="1"/>
  <c r="B14" i="3"/>
  <c r="C14" i="2" s="1"/>
  <c r="B12" i="3"/>
  <c r="C12" i="2" s="1"/>
  <c r="B10" i="3"/>
  <c r="C10" i="2" s="1"/>
  <c r="B9" i="3"/>
  <c r="C9" i="2" s="1"/>
  <c r="B8" i="3"/>
  <c r="C8" i="2" s="1"/>
  <c r="B7" i="3"/>
  <c r="C7" i="2" s="1"/>
  <c r="B6" i="3"/>
  <c r="C6" i="2" s="1"/>
  <c r="B35" i="1"/>
  <c r="B35" i="2" s="1"/>
  <c r="B34" i="2"/>
  <c r="B31" i="2"/>
  <c r="B29" i="1"/>
  <c r="B29" i="2" s="1"/>
  <c r="B27" i="1"/>
  <c r="B27" i="2" s="1"/>
  <c r="B25" i="1"/>
  <c r="B25" i="2" s="1"/>
  <c r="B24" i="1"/>
  <c r="B24" i="2" s="1"/>
  <c r="B23" i="1"/>
  <c r="B23" i="2" s="1"/>
  <c r="B22" i="1"/>
  <c r="B22" i="2" s="1"/>
  <c r="B20" i="1"/>
  <c r="B20" i="2" s="1"/>
  <c r="B18" i="1"/>
  <c r="B18" i="2" s="1"/>
  <c r="B17" i="1"/>
  <c r="B17" i="2" s="1"/>
  <c r="B16" i="1"/>
  <c r="B16" i="2" s="1"/>
  <c r="B15" i="1"/>
  <c r="B15" i="2" s="1"/>
  <c r="B14" i="1"/>
  <c r="B14" i="2" s="1"/>
  <c r="B12" i="1"/>
  <c r="B12" i="2" s="1"/>
  <c r="B10" i="1"/>
  <c r="B10" i="2" s="1"/>
  <c r="B9" i="1"/>
  <c r="B9" i="2" s="1"/>
  <c r="B8" i="1"/>
  <c r="B8" i="2" s="1"/>
  <c r="B7" i="1"/>
  <c r="B7" i="2" s="1"/>
  <c r="B6" i="1"/>
  <c r="B6" i="2" s="1"/>
  <c r="D28" i="4"/>
  <c r="E19" i="4"/>
  <c r="C19" i="4"/>
  <c r="C33" i="3"/>
  <c r="B33" i="3" s="1"/>
  <c r="T28" i="3"/>
  <c r="C28" i="3"/>
  <c r="T19" i="3"/>
  <c r="B28" i="1"/>
  <c r="D19" i="1"/>
  <c r="E19" i="1"/>
  <c r="F35" i="2" l="1"/>
  <c r="F16" i="2"/>
  <c r="F22" i="2"/>
  <c r="F7" i="2"/>
  <c r="F12" i="2"/>
  <c r="F17" i="2"/>
  <c r="F23" i="2"/>
  <c r="F8" i="2"/>
  <c r="F9" i="2"/>
  <c r="F14" i="2"/>
  <c r="F18" i="2"/>
  <c r="F24" i="2"/>
  <c r="F29" i="2"/>
  <c r="F34" i="2"/>
  <c r="B33" i="2"/>
  <c r="B28" i="2"/>
  <c r="F6" i="2"/>
  <c r="F10" i="2"/>
  <c r="F15" i="2"/>
  <c r="F20" i="2"/>
  <c r="F25" i="2"/>
  <c r="F31" i="2"/>
  <c r="F32" i="2"/>
  <c r="D33" i="2"/>
  <c r="D11" i="2"/>
  <c r="F27" i="2"/>
  <c r="D28" i="2"/>
  <c r="D19" i="2"/>
  <c r="C11" i="2"/>
  <c r="B19" i="4"/>
  <c r="B11" i="3"/>
  <c r="B19" i="3"/>
  <c r="B19" i="2"/>
  <c r="C19" i="2"/>
  <c r="B11" i="2"/>
  <c r="E26" i="2"/>
  <c r="F28" i="2" l="1"/>
  <c r="F19" i="2"/>
  <c r="F33" i="2"/>
  <c r="F11" i="2"/>
</calcChain>
</file>

<file path=xl/sharedStrings.xml><?xml version="1.0" encoding="utf-8"?>
<sst xmlns="http://schemas.openxmlformats.org/spreadsheetml/2006/main" count="247" uniqueCount="65">
  <si>
    <t>Mendocino County Tourism Commission</t>
  </si>
  <si>
    <t>Nov</t>
  </si>
  <si>
    <t>Dec</t>
  </si>
  <si>
    <t>Geo Fencing Program</t>
  </si>
  <si>
    <t>Impressions</t>
  </si>
  <si>
    <t>CTR</t>
  </si>
  <si>
    <t>CPC</t>
  </si>
  <si>
    <t>Clicks</t>
  </si>
  <si>
    <t>Total Cost</t>
  </si>
  <si>
    <t>Leads</t>
  </si>
  <si>
    <t>Jan</t>
  </si>
  <si>
    <t>Feb</t>
  </si>
  <si>
    <t>March</t>
  </si>
  <si>
    <t xml:space="preserve">April </t>
  </si>
  <si>
    <t>May</t>
  </si>
  <si>
    <t>Oct</t>
  </si>
  <si>
    <t>Sept</t>
  </si>
  <si>
    <t>June</t>
  </si>
  <si>
    <t>Email Opt-Ins</t>
  </si>
  <si>
    <t>TravelGuidesFree</t>
  </si>
  <si>
    <t>Via Magazine</t>
  </si>
  <si>
    <t>Visit California Travel Guide</t>
  </si>
  <si>
    <t>Cooperative Offset</t>
  </si>
  <si>
    <t>Today's Bride</t>
  </si>
  <si>
    <t>Aug</t>
  </si>
  <si>
    <t>CPD (cost per distribution)</t>
  </si>
  <si>
    <t>Small Market Meetings</t>
  </si>
  <si>
    <t>Distribution</t>
  </si>
  <si>
    <t>The Enthusiast Network</t>
  </si>
  <si>
    <t>2016-17 Marketing Report</t>
  </si>
  <si>
    <t>Alaska Airlines Magazine</t>
  </si>
  <si>
    <t>Added Value</t>
  </si>
  <si>
    <t># Cooperative Partners</t>
  </si>
  <si>
    <t>PRINT</t>
  </si>
  <si>
    <t>DIRECT MAIL</t>
  </si>
  <si>
    <t>DIGITAL</t>
  </si>
  <si>
    <t xml:space="preserve">EMAIL </t>
  </si>
  <si>
    <t>Bay Area News Group</t>
  </si>
  <si>
    <t>Events Direct Mail</t>
  </si>
  <si>
    <t>DogTrekker.com</t>
  </si>
  <si>
    <t>Horizon Magazine</t>
  </si>
  <si>
    <t>VacationFun</t>
  </si>
  <si>
    <t>.</t>
  </si>
  <si>
    <t>Events Campaign</t>
  </si>
  <si>
    <t>Open Rate</t>
  </si>
  <si>
    <t>HomeAway Email</t>
  </si>
  <si>
    <t>Mother Jones Magazine</t>
  </si>
  <si>
    <t>Queerty/GayCities</t>
  </si>
  <si>
    <t>Lodging (search &amp; retargeting)</t>
  </si>
  <si>
    <t>General (search &amp; retargeting)</t>
  </si>
  <si>
    <t>TripAdvisor</t>
  </si>
  <si>
    <t>July</t>
  </si>
  <si>
    <t xml:space="preserve">1st Quarter </t>
  </si>
  <si>
    <t>2nd Quarter</t>
  </si>
  <si>
    <t>3rd Quarter</t>
  </si>
  <si>
    <t>YTD</t>
  </si>
  <si>
    <t>1st Quarter</t>
  </si>
  <si>
    <t>4th Quarter</t>
  </si>
  <si>
    <t>Geo-Fencing Campaign</t>
  </si>
  <si>
    <t>CTR (click through rate)</t>
  </si>
  <si>
    <t>Google SEM</t>
  </si>
  <si>
    <t>Google</t>
  </si>
  <si>
    <t>Google (Pet Friendly)</t>
  </si>
  <si>
    <t>Google (Event)</t>
  </si>
  <si>
    <t>GayTravel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</si>
</sst>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</numFmts>
  <fonts count="13" x14ac:knownFonts="1">
    <font>
      <sz val="12"/>
      <color theme="1"/>
      <name val="Calibri"/>
      <family val="2"/>
      <scheme val="minor"/>
    </font>
    <font>
      <b/>
      <sz val="12"/>
      <color theme="1"/>
      <name val="Verdana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Verdana"/>
      <family val="2"/>
    </font>
    <font>
      <b/>
      <sz val="20"/>
      <color theme="1"/>
      <name val="Verdana"/>
      <family val="2"/>
    </font>
    <font>
      <sz val="12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5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81">
    <xf numFmtId="0" fontId="0" fillId="0" borderId="0" xfId="0"/>
    <xf numFmtId="0" fontId="1" fillId="0" borderId="1" xfId="0" applyFont="1" applyBorder="1"/>
    <xf numFmtId="0" fontId="0" fillId="2" borderId="0" xfId="0" applyFill="1"/>
    <xf numFmtId="0" fontId="5" fillId="0" borderId="0" xfId="0" applyFont="1"/>
    <xf numFmtId="3" fontId="0" fillId="2" borderId="0" xfId="0" applyNumberFormat="1" applyFill="1"/>
    <xf numFmtId="3" fontId="5" fillId="0" borderId="0" xfId="0" applyNumberFormat="1" applyFont="1"/>
    <xf numFmtId="3" fontId="0" fillId="0" borderId="0" xfId="0" applyNumberFormat="1"/>
    <xf numFmtId="10" fontId="0" fillId="2" borderId="0" xfId="0" applyNumberFormat="1" applyFill="1"/>
    <xf numFmtId="10" fontId="5" fillId="0" borderId="0" xfId="0" applyNumberFormat="1" applyFont="1"/>
    <xf numFmtId="10" fontId="0" fillId="0" borderId="0" xfId="0" applyNumberFormat="1"/>
    <xf numFmtId="165" fontId="0" fillId="0" borderId="0" xfId="0" applyNumberFormat="1"/>
    <xf numFmtId="165" fontId="0" fillId="2" borderId="0" xfId="0" applyNumberFormat="1" applyFill="1"/>
    <xf numFmtId="165" fontId="5" fillId="0" borderId="0" xfId="0" applyNumberFormat="1" applyFont="1"/>
    <xf numFmtId="0" fontId="6" fillId="2" borderId="0" xfId="0" applyFont="1" applyFill="1"/>
    <xf numFmtId="0" fontId="6" fillId="2" borderId="0" xfId="0" applyNumberFormat="1" applyFont="1" applyFill="1" applyAlignment="1">
      <alignment horizontal="center"/>
    </xf>
    <xf numFmtId="0" fontId="5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10" fillId="0" borderId="0" xfId="0" applyFont="1"/>
    <xf numFmtId="0" fontId="8" fillId="2" borderId="0" xfId="0" applyFont="1" applyFill="1" applyAlignment="1">
      <alignment horizontal="left" vertical="center" indent="1"/>
    </xf>
    <xf numFmtId="0" fontId="8" fillId="2" borderId="0" xfId="0" applyNumberFormat="1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vertical="center"/>
    </xf>
    <xf numFmtId="10" fontId="8" fillId="2" borderId="0" xfId="0" applyNumberFormat="1" applyFont="1" applyFill="1" applyAlignment="1">
      <alignment vertical="center"/>
    </xf>
    <xf numFmtId="165" fontId="8" fillId="2" borderId="0" xfId="0" applyNumberFormat="1" applyFont="1" applyFill="1" applyAlignment="1">
      <alignment vertical="center"/>
    </xf>
    <xf numFmtId="3" fontId="12" fillId="0" borderId="2" xfId="0" applyNumberFormat="1" applyFont="1" applyBorder="1" applyAlignment="1">
      <alignment horizontal="center"/>
    </xf>
    <xf numFmtId="10" fontId="12" fillId="0" borderId="2" xfId="0" applyNumberFormat="1" applyFont="1" applyBorder="1" applyAlignment="1">
      <alignment horizontal="center"/>
    </xf>
    <xf numFmtId="165" fontId="12" fillId="0" borderId="2" xfId="0" applyNumberFormat="1" applyFont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left" wrapText="1" indent="2"/>
    </xf>
    <xf numFmtId="44" fontId="12" fillId="0" borderId="2" xfId="156" applyFont="1" applyBorder="1" applyAlignment="1">
      <alignment horizontal="center"/>
    </xf>
    <xf numFmtId="0" fontId="11" fillId="0" borderId="2" xfId="0" applyNumberFormat="1" applyFont="1" applyBorder="1" applyAlignment="1">
      <alignment horizontal="center"/>
    </xf>
    <xf numFmtId="0" fontId="12" fillId="0" borderId="2" xfId="156" applyNumberFormat="1" applyFont="1" applyBorder="1" applyAlignment="1">
      <alignment horizontal="center"/>
    </xf>
    <xf numFmtId="0" fontId="1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left" indent="2"/>
    </xf>
    <xf numFmtId="166" fontId="12" fillId="0" borderId="2" xfId="155" applyNumberFormat="1" applyFont="1" applyBorder="1" applyAlignment="1">
      <alignment horizontal="left"/>
    </xf>
    <xf numFmtId="44" fontId="12" fillId="0" borderId="2" xfId="156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2" xfId="155" applyNumberFormat="1" applyFont="1" applyBorder="1" applyAlignment="1"/>
    <xf numFmtId="0" fontId="12" fillId="0" borderId="2" xfId="156" applyNumberFormat="1" applyFont="1" applyBorder="1" applyAlignment="1">
      <alignment horizontal="right"/>
    </xf>
    <xf numFmtId="3" fontId="12" fillId="0" borderId="2" xfId="0" applyNumberFormat="1" applyFont="1" applyBorder="1" applyAlignment="1">
      <alignment horizontal="right"/>
    </xf>
    <xf numFmtId="43" fontId="12" fillId="0" borderId="2" xfId="155" applyNumberFormat="1" applyFont="1" applyBorder="1" applyAlignment="1">
      <alignment horizontal="left"/>
    </xf>
    <xf numFmtId="44" fontId="12" fillId="0" borderId="2" xfId="156" applyFont="1" applyBorder="1" applyAlignment="1"/>
    <xf numFmtId="44" fontId="12" fillId="0" borderId="2" xfId="156" applyFont="1" applyBorder="1" applyAlignment="1">
      <alignment horizontal="right"/>
    </xf>
    <xf numFmtId="0" fontId="12" fillId="0" borderId="2" xfId="0" applyNumberFormat="1" applyFont="1" applyBorder="1" applyAlignment="1">
      <alignment horizontal="right"/>
    </xf>
    <xf numFmtId="166" fontId="12" fillId="0" borderId="2" xfId="155" applyNumberFormat="1" applyFont="1" applyBorder="1" applyAlignment="1">
      <alignment horizontal="right"/>
    </xf>
    <xf numFmtId="0" fontId="0" fillId="0" borderId="0" xfId="0" applyAlignment="1"/>
    <xf numFmtId="0" fontId="8" fillId="2" borderId="0" xfId="0" applyFont="1" applyFill="1" applyAlignment="1">
      <alignment horizontal="left" vertical="center"/>
    </xf>
    <xf numFmtId="0" fontId="12" fillId="0" borderId="2" xfId="0" applyFont="1" applyBorder="1" applyAlignment="1"/>
    <xf numFmtId="44" fontId="12" fillId="0" borderId="2" xfId="0" applyNumberFormat="1" applyFont="1" applyBorder="1" applyAlignment="1"/>
    <xf numFmtId="0" fontId="12" fillId="0" borderId="2" xfId="156" applyNumberFormat="1" applyFont="1" applyBorder="1" applyAlignment="1"/>
    <xf numFmtId="10" fontId="12" fillId="0" borderId="2" xfId="157" applyNumberFormat="1" applyFont="1" applyBorder="1" applyAlignment="1"/>
    <xf numFmtId="43" fontId="12" fillId="0" borderId="2" xfId="0" applyNumberFormat="1" applyFont="1" applyBorder="1" applyAlignment="1"/>
    <xf numFmtId="3" fontId="12" fillId="0" borderId="2" xfId="0" applyNumberFormat="1" applyFont="1" applyBorder="1" applyAlignment="1"/>
    <xf numFmtId="0" fontId="12" fillId="0" borderId="4" xfId="0" applyFont="1" applyBorder="1" applyAlignment="1">
      <alignment horizontal="left" indent="2"/>
    </xf>
    <xf numFmtId="0" fontId="12" fillId="0" borderId="4" xfId="0" applyNumberFormat="1" applyFont="1" applyBorder="1" applyAlignment="1">
      <alignment horizontal="center"/>
    </xf>
    <xf numFmtId="44" fontId="12" fillId="0" borderId="4" xfId="156" applyFont="1" applyBorder="1" applyAlignment="1">
      <alignment horizontal="left"/>
    </xf>
    <xf numFmtId="43" fontId="11" fillId="0" borderId="4" xfId="155" applyNumberFormat="1" applyFont="1" applyBorder="1" applyAlignment="1">
      <alignment horizontal="center"/>
    </xf>
    <xf numFmtId="43" fontId="12" fillId="0" borderId="4" xfId="155" applyNumberFormat="1" applyFont="1" applyBorder="1" applyAlignment="1">
      <alignment horizontal="left"/>
    </xf>
    <xf numFmtId="3" fontId="12" fillId="0" borderId="4" xfId="0" applyNumberFormat="1" applyFont="1" applyBorder="1" applyAlignment="1">
      <alignment horizontal="center"/>
    </xf>
    <xf numFmtId="10" fontId="12" fillId="0" borderId="4" xfId="0" applyNumberFormat="1" applyFont="1" applyBorder="1" applyAlignment="1">
      <alignment horizontal="center"/>
    </xf>
    <xf numFmtId="165" fontId="12" fillId="0" borderId="4" xfId="0" applyNumberFormat="1" applyFont="1" applyBorder="1" applyAlignment="1">
      <alignment horizontal="center"/>
    </xf>
    <xf numFmtId="164" fontId="12" fillId="0" borderId="4" xfId="0" applyNumberFormat="1" applyFont="1" applyBorder="1" applyAlignment="1">
      <alignment horizontal="center"/>
    </xf>
    <xf numFmtId="0" fontId="12" fillId="0" borderId="3" xfId="0" applyFont="1" applyBorder="1" applyAlignment="1">
      <alignment horizontal="left" wrapText="1" indent="2"/>
    </xf>
    <xf numFmtId="166" fontId="12" fillId="0" borderId="3" xfId="155" applyNumberFormat="1" applyFont="1" applyBorder="1" applyAlignment="1">
      <alignment horizontal="center"/>
    </xf>
    <xf numFmtId="166" fontId="12" fillId="0" borderId="3" xfId="155" applyNumberFormat="1" applyFont="1" applyBorder="1" applyAlignment="1">
      <alignment horizontal="left"/>
    </xf>
    <xf numFmtId="43" fontId="12" fillId="0" borderId="3" xfId="155" applyNumberFormat="1" applyFont="1" applyBorder="1" applyAlignment="1">
      <alignment horizontal="left"/>
    </xf>
    <xf numFmtId="3" fontId="12" fillId="0" borderId="3" xfId="0" applyNumberFormat="1" applyFont="1" applyBorder="1" applyAlignment="1">
      <alignment horizontal="right"/>
    </xf>
    <xf numFmtId="3" fontId="12" fillId="0" borderId="3" xfId="0" applyNumberFormat="1" applyFont="1" applyBorder="1" applyAlignment="1">
      <alignment horizontal="center"/>
    </xf>
    <xf numFmtId="165" fontId="12" fillId="0" borderId="3" xfId="0" applyNumberFormat="1" applyFont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0" fontId="0" fillId="0" borderId="0" xfId="0" applyBorder="1"/>
    <xf numFmtId="0" fontId="6" fillId="2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1" fillId="3" borderId="2" xfId="0" applyFont="1" applyFill="1" applyBorder="1" applyAlignment="1">
      <alignment horizontal="left"/>
    </xf>
    <xf numFmtId="0" fontId="11" fillId="3" borderId="2" xfId="0" applyFont="1" applyFill="1" applyBorder="1" applyAlignment="1">
      <alignment horizontal="center"/>
    </xf>
    <xf numFmtId="0" fontId="12" fillId="3" borderId="2" xfId="0" applyNumberFormat="1" applyFont="1" applyFill="1" applyBorder="1" applyAlignment="1">
      <alignment horizontal="center"/>
    </xf>
    <xf numFmtId="43" fontId="11" fillId="3" borderId="2" xfId="155" applyNumberFormat="1" applyFont="1" applyFill="1" applyBorder="1" applyAlignment="1">
      <alignment horizontal="center"/>
    </xf>
    <xf numFmtId="0" fontId="11" fillId="3" borderId="2" xfId="0" applyFont="1" applyFill="1" applyBorder="1"/>
    <xf numFmtId="0" fontId="11" fillId="3" borderId="2" xfId="0" applyNumberFormat="1" applyFont="1" applyFill="1" applyBorder="1" applyAlignment="1">
      <alignment horizontal="center"/>
    </xf>
    <xf numFmtId="0" fontId="11" fillId="3" borderId="2" xfId="0" applyFont="1" applyFill="1" applyBorder="1" applyAlignment="1"/>
    <xf numFmtId="43" fontId="12" fillId="3" borderId="2" xfId="155" applyNumberFormat="1" applyFont="1" applyFill="1" applyBorder="1" applyAlignment="1">
      <alignment horizontal="left"/>
    </xf>
    <xf numFmtId="0" fontId="0" fillId="0" borderId="0" xfId="0" applyFill="1"/>
    <xf numFmtId="164" fontId="12" fillId="3" borderId="2" xfId="0" applyNumberFormat="1" applyFont="1" applyFill="1" applyBorder="1"/>
    <xf numFmtId="14" fontId="11" fillId="3" borderId="2" xfId="0" applyNumberFormat="1" applyFont="1" applyFill="1" applyBorder="1" applyAlignment="1">
      <alignment horizontal="center"/>
    </xf>
    <xf numFmtId="164" fontId="12" fillId="3" borderId="2" xfId="0" applyNumberFormat="1" applyFont="1" applyFill="1" applyBorder="1" applyAlignment="1">
      <alignment horizontal="center"/>
    </xf>
    <xf numFmtId="0" fontId="1" fillId="0" borderId="5" xfId="0" applyFont="1" applyFill="1" applyBorder="1"/>
    <xf numFmtId="0" fontId="6" fillId="2" borderId="0" xfId="0" applyFont="1" applyFill="1" applyAlignment="1"/>
    <xf numFmtId="0" fontId="10" fillId="0" borderId="0" xfId="0" applyFont="1" applyAlignment="1"/>
    <xf numFmtId="0" fontId="5" fillId="0" borderId="0" xfId="0" applyFont="1" applyAlignment="1"/>
    <xf numFmtId="0" fontId="8" fillId="2" borderId="0" xfId="0" applyFont="1" applyFill="1" applyAlignment="1">
      <alignment vertical="center"/>
    </xf>
    <xf numFmtId="3" fontId="12" fillId="3" borderId="2" xfId="0" applyNumberFormat="1" applyFont="1" applyFill="1" applyBorder="1" applyAlignment="1">
      <alignment horizontal="center"/>
    </xf>
    <xf numFmtId="10" fontId="12" fillId="3" borderId="2" xfId="0" applyNumberFormat="1" applyFont="1" applyFill="1" applyBorder="1" applyAlignment="1">
      <alignment horizontal="center"/>
    </xf>
    <xf numFmtId="3" fontId="11" fillId="3" borderId="2" xfId="0" applyNumberFormat="1" applyFont="1" applyFill="1" applyBorder="1" applyAlignment="1">
      <alignment horizontal="center"/>
    </xf>
    <xf numFmtId="0" fontId="11" fillId="3" borderId="5" xfId="0" applyFont="1" applyFill="1" applyBorder="1" applyAlignment="1">
      <alignment horizontal="left"/>
    </xf>
    <xf numFmtId="0" fontId="12" fillId="0" borderId="5" xfId="0" applyFont="1" applyBorder="1" applyAlignment="1">
      <alignment horizontal="left" indent="2"/>
    </xf>
    <xf numFmtId="0" fontId="12" fillId="0" borderId="5" xfId="0" applyFont="1" applyBorder="1" applyAlignment="1">
      <alignment horizontal="left" wrapText="1" indent="2"/>
    </xf>
    <xf numFmtId="0" fontId="12" fillId="0" borderId="8" xfId="0" applyFont="1" applyBorder="1" applyAlignment="1">
      <alignment horizontal="left" indent="2"/>
    </xf>
    <xf numFmtId="0" fontId="11" fillId="3" borderId="5" xfId="0" applyFont="1" applyFill="1" applyBorder="1"/>
    <xf numFmtId="0" fontId="12" fillId="0" borderId="9" xfId="0" applyFont="1" applyBorder="1" applyAlignment="1">
      <alignment horizontal="left" wrapText="1" indent="2"/>
    </xf>
    <xf numFmtId="0" fontId="11" fillId="3" borderId="5" xfId="0" applyFont="1" applyFill="1" applyBorder="1" applyAlignment="1">
      <alignment wrapText="1"/>
    </xf>
    <xf numFmtId="43" fontId="11" fillId="3" borderId="7" xfId="155" applyNumberFormat="1" applyFont="1" applyFill="1" applyBorder="1" applyAlignment="1">
      <alignment horizontal="center"/>
    </xf>
    <xf numFmtId="44" fontId="12" fillId="0" borderId="7" xfId="156" applyFont="1" applyBorder="1" applyAlignment="1">
      <alignment horizontal="left"/>
    </xf>
    <xf numFmtId="43" fontId="12" fillId="0" borderId="7" xfId="155" applyNumberFormat="1" applyFont="1" applyBorder="1" applyAlignment="1">
      <alignment horizontal="left"/>
    </xf>
    <xf numFmtId="166" fontId="12" fillId="0" borderId="7" xfId="155" applyNumberFormat="1" applyFont="1" applyBorder="1" applyAlignment="1">
      <alignment horizontal="left"/>
    </xf>
    <xf numFmtId="44" fontId="12" fillId="0" borderId="10" xfId="156" applyFont="1" applyBorder="1" applyAlignment="1">
      <alignment horizontal="left"/>
    </xf>
    <xf numFmtId="0" fontId="11" fillId="3" borderId="7" xfId="0" applyFont="1" applyFill="1" applyBorder="1" applyAlignment="1">
      <alignment horizontal="center"/>
    </xf>
    <xf numFmtId="166" fontId="12" fillId="0" borderId="11" xfId="155" applyNumberFormat="1" applyFont="1" applyBorder="1" applyAlignment="1">
      <alignment horizontal="left"/>
    </xf>
    <xf numFmtId="166" fontId="12" fillId="0" borderId="7" xfId="155" applyNumberFormat="1" applyFont="1" applyBorder="1" applyAlignment="1">
      <alignment horizontal="right"/>
    </xf>
    <xf numFmtId="44" fontId="12" fillId="0" borderId="7" xfId="156" applyFont="1" applyBorder="1" applyAlignment="1"/>
    <xf numFmtId="0" fontId="12" fillId="0" borderId="7" xfId="156" applyNumberFormat="1" applyFont="1" applyBorder="1" applyAlignment="1"/>
    <xf numFmtId="10" fontId="12" fillId="0" borderId="7" xfId="157" applyNumberFormat="1" applyFont="1" applyBorder="1" applyAlignment="1"/>
    <xf numFmtId="0" fontId="12" fillId="0" borderId="7" xfId="0" applyFont="1" applyBorder="1" applyAlignment="1"/>
    <xf numFmtId="44" fontId="12" fillId="0" borderId="7" xfId="0" applyNumberFormat="1" applyFont="1" applyBorder="1" applyAlignment="1"/>
    <xf numFmtId="43" fontId="12" fillId="0" borderId="7" xfId="0" applyNumberFormat="1" applyFont="1" applyBorder="1" applyAlignment="1"/>
    <xf numFmtId="0" fontId="12" fillId="0" borderId="7" xfId="155" applyNumberFormat="1" applyFont="1" applyBorder="1" applyAlignment="1"/>
    <xf numFmtId="0" fontId="1" fillId="0" borderId="12" xfId="0" applyFont="1" applyFill="1" applyBorder="1" applyAlignment="1">
      <alignment horizontal="center"/>
    </xf>
    <xf numFmtId="0" fontId="11" fillId="3" borderId="13" xfId="0" applyFont="1" applyFill="1" applyBorder="1" applyAlignment="1"/>
    <xf numFmtId="44" fontId="12" fillId="0" borderId="13" xfId="0" applyNumberFormat="1" applyFont="1" applyBorder="1" applyAlignment="1"/>
    <xf numFmtId="166" fontId="12" fillId="0" borderId="13" xfId="155" applyNumberFormat="1" applyFont="1" applyBorder="1" applyAlignment="1"/>
    <xf numFmtId="10" fontId="12" fillId="0" borderId="13" xfId="157" applyNumberFormat="1" applyFont="1" applyBorder="1" applyAlignment="1"/>
    <xf numFmtId="0" fontId="12" fillId="0" borderId="13" xfId="0" applyNumberFormat="1" applyFont="1" applyBorder="1" applyAlignment="1"/>
    <xf numFmtId="44" fontId="12" fillId="0" borderId="13" xfId="156" applyFont="1" applyBorder="1" applyAlignment="1"/>
    <xf numFmtId="10" fontId="12" fillId="0" borderId="13" xfId="0" applyNumberFormat="1" applyFont="1" applyBorder="1" applyAlignment="1"/>
    <xf numFmtId="0" fontId="11" fillId="3" borderId="13" xfId="0" applyFont="1" applyFill="1" applyBorder="1" applyAlignment="1">
      <alignment wrapText="1"/>
    </xf>
    <xf numFmtId="44" fontId="12" fillId="0" borderId="14" xfId="0" applyNumberFormat="1" applyFont="1" applyBorder="1" applyAlignment="1"/>
    <xf numFmtId="0" fontId="12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 wrapText="1"/>
    </xf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 wrapText="1"/>
    </xf>
    <xf numFmtId="0" fontId="11" fillId="3" borderId="7" xfId="0" applyFont="1" applyFill="1" applyBorder="1" applyAlignment="1">
      <alignment horizontal="center" wrapText="1"/>
    </xf>
    <xf numFmtId="0" fontId="1" fillId="0" borderId="12" xfId="0" applyFont="1" applyBorder="1"/>
    <xf numFmtId="0" fontId="11" fillId="3" borderId="13" xfId="0" applyFont="1" applyFill="1" applyBorder="1" applyAlignment="1">
      <alignment horizontal="left"/>
    </xf>
    <xf numFmtId="44" fontId="12" fillId="0" borderId="13" xfId="156" applyFont="1" applyBorder="1" applyAlignment="1">
      <alignment horizontal="right" indent="2"/>
    </xf>
    <xf numFmtId="0" fontId="12" fillId="0" borderId="13" xfId="156" applyNumberFormat="1" applyFont="1" applyBorder="1" applyAlignment="1"/>
    <xf numFmtId="0" fontId="12" fillId="0" borderId="13" xfId="0" applyFont="1" applyBorder="1" applyAlignment="1">
      <alignment horizontal="left" wrapText="1" indent="2"/>
    </xf>
    <xf numFmtId="0" fontId="11" fillId="3" borderId="13" xfId="0" applyFont="1" applyFill="1" applyBorder="1"/>
    <xf numFmtId="166" fontId="12" fillId="0" borderId="15" xfId="155" applyNumberFormat="1" applyFont="1" applyBorder="1" applyAlignment="1">
      <alignment wrapText="1"/>
    </xf>
    <xf numFmtId="44" fontId="12" fillId="0" borderId="15" xfId="156" applyFont="1" applyBorder="1" applyAlignment="1">
      <alignment wrapText="1"/>
    </xf>
    <xf numFmtId="166" fontId="12" fillId="0" borderId="13" xfId="155" applyNumberFormat="1" applyFont="1" applyBorder="1" applyAlignment="1">
      <alignment wrapText="1"/>
    </xf>
    <xf numFmtId="44" fontId="12" fillId="0" borderId="13" xfId="156" applyFont="1" applyBorder="1" applyAlignment="1">
      <alignment wrapText="1"/>
    </xf>
    <xf numFmtId="44" fontId="12" fillId="0" borderId="14" xfId="156" applyFont="1" applyBorder="1" applyAlignment="1">
      <alignment wrapText="1"/>
    </xf>
    <xf numFmtId="3" fontId="12" fillId="0" borderId="7" xfId="0" applyNumberFormat="1" applyFont="1" applyBorder="1" applyAlignment="1">
      <alignment horizontal="center"/>
    </xf>
    <xf numFmtId="3" fontId="12" fillId="0" borderId="10" xfId="0" applyNumberFormat="1" applyFont="1" applyBorder="1" applyAlignment="1">
      <alignment horizontal="center"/>
    </xf>
    <xf numFmtId="3" fontId="11" fillId="3" borderId="7" xfId="0" applyNumberFormat="1" applyFont="1" applyFill="1" applyBorder="1" applyAlignment="1">
      <alignment horizontal="center"/>
    </xf>
    <xf numFmtId="3" fontId="12" fillId="0" borderId="11" xfId="0" applyNumberFormat="1" applyFont="1" applyBorder="1" applyAlignment="1">
      <alignment horizontal="right"/>
    </xf>
    <xf numFmtId="44" fontId="12" fillId="0" borderId="7" xfId="156" applyFont="1" applyBorder="1" applyAlignment="1">
      <alignment horizontal="center"/>
    </xf>
    <xf numFmtId="0" fontId="12" fillId="0" borderId="7" xfId="156" applyNumberFormat="1" applyFont="1" applyBorder="1" applyAlignment="1">
      <alignment horizontal="right"/>
    </xf>
    <xf numFmtId="3" fontId="12" fillId="0" borderId="7" xfId="0" applyNumberFormat="1" applyFont="1" applyBorder="1" applyAlignment="1">
      <alignment horizontal="right"/>
    </xf>
    <xf numFmtId="3" fontId="12" fillId="3" borderId="7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3" fontId="12" fillId="0" borderId="13" xfId="156" applyNumberFormat="1" applyFont="1" applyBorder="1" applyAlignment="1"/>
    <xf numFmtId="43" fontId="12" fillId="0" borderId="13" xfId="155" applyFont="1" applyBorder="1" applyAlignment="1"/>
    <xf numFmtId="0" fontId="12" fillId="0" borderId="13" xfId="155" applyNumberFormat="1" applyFont="1" applyBorder="1" applyAlignment="1"/>
    <xf numFmtId="165" fontId="12" fillId="0" borderId="13" xfId="156" applyNumberFormat="1" applyFont="1" applyBorder="1" applyAlignment="1"/>
    <xf numFmtId="0" fontId="0" fillId="2" borderId="0" xfId="0" applyFill="1" applyAlignment="1"/>
    <xf numFmtId="165" fontId="12" fillId="3" borderId="13" xfId="156" applyNumberFormat="1" applyFont="1" applyFill="1" applyBorder="1" applyAlignment="1"/>
    <xf numFmtId="165" fontId="12" fillId="3" borderId="2" xfId="0" applyNumberFormat="1" applyFont="1" applyFill="1" applyBorder="1" applyAlignment="1">
      <alignment horizontal="center"/>
    </xf>
    <xf numFmtId="44" fontId="12" fillId="3" borderId="13" xfId="156" applyFont="1" applyFill="1" applyBorder="1" applyAlignment="1"/>
    <xf numFmtId="0" fontId="11" fillId="3" borderId="2" xfId="0" applyFont="1" applyFill="1" applyBorder="1" applyAlignment="1">
      <alignment wrapText="1"/>
    </xf>
    <xf numFmtId="0" fontId="12" fillId="3" borderId="13" xfId="156" applyNumberFormat="1" applyFont="1" applyFill="1" applyBorder="1" applyAlignment="1"/>
    <xf numFmtId="0" fontId="1" fillId="0" borderId="16" xfId="0" applyFont="1" applyBorder="1" applyAlignment="1">
      <alignment horizontal="center"/>
    </xf>
    <xf numFmtId="0" fontId="9" fillId="0" borderId="2" xfId="0" applyNumberFormat="1" applyFont="1" applyBorder="1" applyAlignment="1">
      <alignment horizontal="center"/>
    </xf>
    <xf numFmtId="0" fontId="1" fillId="0" borderId="17" xfId="0" applyFont="1" applyFill="1" applyBorder="1"/>
    <xf numFmtId="165" fontId="1" fillId="0" borderId="16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10" fontId="1" fillId="0" borderId="2" xfId="0" applyNumberFormat="1" applyFont="1" applyBorder="1" applyAlignment="1">
      <alignment horizontal="center"/>
    </xf>
    <xf numFmtId="3" fontId="12" fillId="0" borderId="7" xfId="0" applyNumberFormat="1" applyFont="1" applyBorder="1" applyAlignment="1">
      <alignment horizontal="right" wrapText="1"/>
    </xf>
    <xf numFmtId="4" fontId="12" fillId="0" borderId="2" xfId="0" applyNumberFormat="1" applyFont="1" applyBorder="1" applyAlignment="1">
      <alignment horizontal="center"/>
    </xf>
    <xf numFmtId="166" fontId="12" fillId="0" borderId="2" xfId="155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3" fontId="1" fillId="0" borderId="16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4" fontId="12" fillId="0" borderId="7" xfId="0" applyNumberFormat="1" applyFont="1" applyBorder="1" applyAlignment="1">
      <alignment horizontal="center"/>
    </xf>
  </cellXfs>
  <cellStyles count="158">
    <cellStyle name="Comma" xfId="155" builtinId="3"/>
    <cellStyle name="Currency" xfId="156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Normal" xfId="0" builtinId="0"/>
    <cellStyle name="Percent" xfId="157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workbookViewId="0">
      <selection activeCell="F22" sqref="F22"/>
    </sheetView>
  </sheetViews>
  <sheetFormatPr defaultRowHeight="15.75" x14ac:dyDescent="0.25"/>
  <cols>
    <col min="1" max="1" width="30.25" customWidth="1"/>
    <col min="2" max="2" width="14.75" bestFit="1" customWidth="1"/>
    <col min="3" max="6" width="14.75" customWidth="1"/>
  </cols>
  <sheetData>
    <row r="1" spans="1:6" ht="24.75" x14ac:dyDescent="0.3">
      <c r="A1" s="13" t="s">
        <v>0</v>
      </c>
      <c r="B1" s="89"/>
      <c r="C1" s="89"/>
      <c r="D1" s="89"/>
      <c r="E1" s="89"/>
      <c r="F1" s="89"/>
    </row>
    <row r="2" spans="1:6" x14ac:dyDescent="0.25">
      <c r="A2" s="17" t="s">
        <v>29</v>
      </c>
      <c r="B2" s="90"/>
      <c r="C2" s="90"/>
      <c r="D2" s="90"/>
      <c r="E2" s="90"/>
      <c r="F2" s="90"/>
    </row>
    <row r="3" spans="1:6" ht="16.5" thickBot="1" x14ac:dyDescent="0.3">
      <c r="A3" s="3"/>
      <c r="B3" s="91"/>
      <c r="C3" s="91"/>
      <c r="D3" s="91"/>
      <c r="E3" s="91"/>
      <c r="F3" s="91"/>
    </row>
    <row r="4" spans="1:6" x14ac:dyDescent="0.25">
      <c r="A4" s="88"/>
      <c r="B4" s="118" t="s">
        <v>56</v>
      </c>
      <c r="C4" s="118" t="s">
        <v>53</v>
      </c>
      <c r="D4" s="118" t="s">
        <v>54</v>
      </c>
      <c r="E4" s="118" t="s">
        <v>57</v>
      </c>
      <c r="F4" s="118" t="s">
        <v>55</v>
      </c>
    </row>
    <row r="5" spans="1:6" x14ac:dyDescent="0.25">
      <c r="A5" s="96" t="s">
        <v>35</v>
      </c>
      <c r="B5" s="119"/>
      <c r="C5" s="119"/>
      <c r="D5" s="119"/>
      <c r="E5" s="119"/>
      <c r="F5" s="119"/>
    </row>
    <row r="6" spans="1:6" x14ac:dyDescent="0.25">
      <c r="A6" s="97" t="s">
        <v>8</v>
      </c>
      <c r="B6" s="120">
        <f>SUM('Q1'!B6)</f>
        <v>3699</v>
      </c>
      <c r="C6" s="120">
        <f>SUM('Q2'!B6)</f>
        <v>48015.5</v>
      </c>
      <c r="D6" s="124">
        <f>SUM('Q3'!B6)</f>
        <v>27502.67</v>
      </c>
      <c r="E6" s="120">
        <f>SUM('Q4'!B6)</f>
        <v>0</v>
      </c>
      <c r="F6" s="120">
        <f>SUM(B6:E6)</f>
        <v>79217.17</v>
      </c>
    </row>
    <row r="7" spans="1:6" x14ac:dyDescent="0.25">
      <c r="A7" s="97" t="s">
        <v>9</v>
      </c>
      <c r="B7" s="123">
        <f>SUM('Q1'!B7)</f>
        <v>317</v>
      </c>
      <c r="C7" s="121">
        <f>SUM('Q2'!B7)</f>
        <v>1778</v>
      </c>
      <c r="D7" s="121">
        <f>SUM('Q3'!B7)</f>
        <v>375</v>
      </c>
      <c r="E7" s="121">
        <f>SUM('Q4'!B7)</f>
        <v>0</v>
      </c>
      <c r="F7" s="121">
        <f>SUM(B7:E7)</f>
        <v>2470</v>
      </c>
    </row>
    <row r="8" spans="1:6" x14ac:dyDescent="0.25">
      <c r="A8" s="98" t="s">
        <v>4</v>
      </c>
      <c r="B8" s="121">
        <f>SUM('Q1'!B8)</f>
        <v>241606</v>
      </c>
      <c r="C8" s="121">
        <f>SUM('Q2'!B8)</f>
        <v>4633902</v>
      </c>
      <c r="D8" s="121">
        <f>SUM('Q3'!B8)</f>
        <v>2835545</v>
      </c>
      <c r="E8" s="121">
        <f>SUM('Q4'!B8)</f>
        <v>0</v>
      </c>
      <c r="F8" s="121">
        <f>SUM(B8:E8)</f>
        <v>7711053</v>
      </c>
    </row>
    <row r="9" spans="1:6" x14ac:dyDescent="0.25">
      <c r="A9" s="98" t="s">
        <v>7</v>
      </c>
      <c r="B9" s="121">
        <f>SUM('Q1'!B9)</f>
        <v>3486</v>
      </c>
      <c r="C9" s="121">
        <f>SUM('Q2'!B9)</f>
        <v>18893</v>
      </c>
      <c r="D9" s="121">
        <f>SUM('Q3'!B9)</f>
        <v>11092</v>
      </c>
      <c r="E9" s="121">
        <f>SUM('Q4'!B9)</f>
        <v>0</v>
      </c>
      <c r="F9" s="121">
        <f>SUM(B9:E9)</f>
        <v>33471</v>
      </c>
    </row>
    <row r="10" spans="1:6" x14ac:dyDescent="0.25">
      <c r="A10" s="98" t="s">
        <v>18</v>
      </c>
      <c r="B10" s="121">
        <f>SUM('Q1'!B10)</f>
        <v>339</v>
      </c>
      <c r="C10" s="121">
        <f>SUM('Q2'!B10)</f>
        <v>1664</v>
      </c>
      <c r="D10" s="121">
        <f>SUM('Q3'!B10)</f>
        <v>481</v>
      </c>
      <c r="E10" s="121">
        <f>SUM('Q4'!B10)</f>
        <v>0</v>
      </c>
      <c r="F10" s="121">
        <f>SUM(B10:E10)</f>
        <v>2484</v>
      </c>
    </row>
    <row r="11" spans="1:6" x14ac:dyDescent="0.25">
      <c r="A11" s="98" t="s">
        <v>59</v>
      </c>
      <c r="B11" s="122">
        <f>SUM(B9/B8)</f>
        <v>1.4428449624595416E-2</v>
      </c>
      <c r="C11" s="122">
        <f>SUM(C9/C8)</f>
        <v>4.0771254981223169E-3</v>
      </c>
      <c r="D11" s="122">
        <f>SUM(D9/D8)</f>
        <v>3.9117700477333279E-3</v>
      </c>
      <c r="E11" s="122" t="e">
        <f>SUM(E9/E8)</f>
        <v>#DIV/0!</v>
      </c>
      <c r="F11" s="122">
        <f>SUM(F9/F8)</f>
        <v>4.3406523077976506E-3</v>
      </c>
    </row>
    <row r="12" spans="1:6" x14ac:dyDescent="0.25">
      <c r="A12" s="99" t="s">
        <v>31</v>
      </c>
      <c r="B12" s="120">
        <f>SUM('Q1'!B12)</f>
        <v>2083</v>
      </c>
      <c r="C12" s="120">
        <f>SUM('Q2'!B12)</f>
        <v>6249</v>
      </c>
      <c r="D12" s="124">
        <f>SUM('Q3'!B12)</f>
        <v>2083</v>
      </c>
      <c r="E12" s="120">
        <f>SUM('Q4'!B12)</f>
        <v>0</v>
      </c>
      <c r="F12" s="120">
        <f>SUM(B12:E12)</f>
        <v>10415</v>
      </c>
    </row>
    <row r="13" spans="1:6" x14ac:dyDescent="0.25">
      <c r="A13" s="100" t="s">
        <v>33</v>
      </c>
      <c r="B13" s="119"/>
      <c r="C13" s="119"/>
      <c r="D13" s="119"/>
      <c r="E13" s="119"/>
      <c r="F13" s="119"/>
    </row>
    <row r="14" spans="1:6" x14ac:dyDescent="0.25">
      <c r="A14" s="101" t="s">
        <v>27</v>
      </c>
      <c r="B14" s="121">
        <f>SUM('Q1'!B14)</f>
        <v>600000</v>
      </c>
      <c r="C14" s="121">
        <f>SUM('Q2'!B14)</f>
        <v>630000</v>
      </c>
      <c r="D14" s="121">
        <f>SUM('Q3'!B14)</f>
        <v>781448</v>
      </c>
      <c r="E14" s="121">
        <f>SUM('Q4'!B14)</f>
        <v>0</v>
      </c>
      <c r="F14" s="121">
        <f>SUM(B14:E14)</f>
        <v>2011448</v>
      </c>
    </row>
    <row r="15" spans="1:6" x14ac:dyDescent="0.25">
      <c r="A15" s="98" t="s">
        <v>8</v>
      </c>
      <c r="B15" s="120">
        <f>SUM('Q1'!B15)</f>
        <v>6800</v>
      </c>
      <c r="C15" s="120">
        <f>SUM('Q2'!B15)</f>
        <v>14905</v>
      </c>
      <c r="D15" s="124">
        <f>SUM('Q3'!B15)</f>
        <v>36825</v>
      </c>
      <c r="E15" s="120">
        <f>SUM('Q4'!B15)</f>
        <v>0</v>
      </c>
      <c r="F15" s="120">
        <f>SUM(B15:E15)</f>
        <v>58530</v>
      </c>
    </row>
    <row r="16" spans="1:6" x14ac:dyDescent="0.25">
      <c r="A16" s="98" t="s">
        <v>22</v>
      </c>
      <c r="B16" s="120">
        <f>SUM('Q1'!B16)</f>
        <v>0</v>
      </c>
      <c r="C16" s="120">
        <f>SUM('Q2'!B16)</f>
        <v>6000</v>
      </c>
      <c r="D16" s="124">
        <f>SUM('Q3'!B16)</f>
        <v>1375</v>
      </c>
      <c r="E16" s="120">
        <f>SUM('Q4'!B16)</f>
        <v>0</v>
      </c>
      <c r="F16" s="120">
        <f>SUM(B16:E16)</f>
        <v>7375</v>
      </c>
    </row>
    <row r="17" spans="1:6" x14ac:dyDescent="0.25">
      <c r="A17" s="98" t="s">
        <v>32</v>
      </c>
      <c r="B17" s="123">
        <f>SUM('Q1'!B17)</f>
        <v>0</v>
      </c>
      <c r="C17" s="123">
        <f>SUM('Q2'!B17)</f>
        <v>7</v>
      </c>
      <c r="D17" s="155">
        <f>SUM('Q3'!B17)</f>
        <v>5</v>
      </c>
      <c r="E17" s="123">
        <f>SUM('Q4'!B17)</f>
        <v>0</v>
      </c>
      <c r="F17" s="123">
        <f>SUM(B17:E17)</f>
        <v>12</v>
      </c>
    </row>
    <row r="18" spans="1:6" x14ac:dyDescent="0.25">
      <c r="A18" s="98" t="s">
        <v>9</v>
      </c>
      <c r="B18" s="123">
        <f>SUM('Q1'!B18)</f>
        <v>61</v>
      </c>
      <c r="C18" s="121">
        <f>SUM('Q2'!B18)</f>
        <v>228</v>
      </c>
      <c r="D18" s="155">
        <f>SUM('Q3'!B18)</f>
        <v>0</v>
      </c>
      <c r="E18" s="123">
        <f>SUM('Q4'!B18)</f>
        <v>0</v>
      </c>
      <c r="F18" s="121">
        <f>SUM(B18:E18)</f>
        <v>289</v>
      </c>
    </row>
    <row r="19" spans="1:6" x14ac:dyDescent="0.25">
      <c r="A19" s="98" t="s">
        <v>25</v>
      </c>
      <c r="B19" s="120">
        <f>SUM(B15-B16)/B14</f>
        <v>1.1333333333333334E-2</v>
      </c>
      <c r="C19" s="120">
        <f>SUM(C15-C16)/C14</f>
        <v>1.4134920634920636E-2</v>
      </c>
      <c r="D19" s="120">
        <f>SUM(D15-D16)/D14</f>
        <v>4.5364502820405196E-2</v>
      </c>
      <c r="E19" s="124" t="e">
        <f>SUM(E15-E16)/E14</f>
        <v>#DIV/0!</v>
      </c>
      <c r="F19" s="120">
        <f>SUM(F15-F16)/F14</f>
        <v>2.5431927646153419E-2</v>
      </c>
    </row>
    <row r="20" spans="1:6" x14ac:dyDescent="0.25">
      <c r="A20" s="98" t="s">
        <v>31</v>
      </c>
      <c r="B20" s="120">
        <f>SUM('Q1'!B20)</f>
        <v>0</v>
      </c>
      <c r="C20" s="120">
        <f>SUM('Q2'!B20)</f>
        <v>4800</v>
      </c>
      <c r="D20" s="124">
        <f>SUM('Q3'!B20)</f>
        <v>3655</v>
      </c>
      <c r="E20" s="120">
        <f>SUM('Q4'!B20)</f>
        <v>0</v>
      </c>
      <c r="F20" s="120">
        <f>SUM(B20:E20)</f>
        <v>8455</v>
      </c>
    </row>
    <row r="21" spans="1:6" x14ac:dyDescent="0.25">
      <c r="A21" s="100" t="s">
        <v>36</v>
      </c>
      <c r="B21" s="119"/>
      <c r="C21" s="119"/>
      <c r="D21" s="119"/>
      <c r="E21" s="119"/>
      <c r="F21" s="119"/>
    </row>
    <row r="22" spans="1:6" x14ac:dyDescent="0.25">
      <c r="A22" s="97" t="s">
        <v>27</v>
      </c>
      <c r="B22" s="121">
        <f>SUM('Q1'!B22)</f>
        <v>0</v>
      </c>
      <c r="C22" s="121">
        <f>SUM('Q2'!B22)</f>
        <v>23327</v>
      </c>
      <c r="D22" s="121">
        <f>SUM('Q3'!B22)</f>
        <v>6077747</v>
      </c>
      <c r="E22" s="121">
        <f>SUM('Q4'!B22)</f>
        <v>0</v>
      </c>
      <c r="F22" s="121">
        <f>SUM(B22:E22)</f>
        <v>6101074</v>
      </c>
    </row>
    <row r="23" spans="1:6" x14ac:dyDescent="0.25">
      <c r="A23" s="98" t="s">
        <v>8</v>
      </c>
      <c r="B23" s="120">
        <f>SUM('Q1'!B23)</f>
        <v>0</v>
      </c>
      <c r="C23" s="120">
        <f>SUM('Q2'!B23)</f>
        <v>1586.67</v>
      </c>
      <c r="D23" s="124">
        <f>SUM('Q3'!B23)</f>
        <v>14020</v>
      </c>
      <c r="E23" s="120">
        <f>SUM('Q4'!B23)</f>
        <v>0</v>
      </c>
      <c r="F23" s="120">
        <f>SUM(B23:E23)</f>
        <v>15606.67</v>
      </c>
    </row>
    <row r="24" spans="1:6" x14ac:dyDescent="0.25">
      <c r="A24" s="98" t="s">
        <v>22</v>
      </c>
      <c r="B24" s="120">
        <f>SUM('Q1'!B24)</f>
        <v>0</v>
      </c>
      <c r="C24" s="120">
        <f>SUM('Q2'!B24)</f>
        <v>0</v>
      </c>
      <c r="D24" s="124">
        <f>SUM('Q3'!B24)</f>
        <v>375</v>
      </c>
      <c r="E24" s="120">
        <f>SUM('Q4'!B24)</f>
        <v>0</v>
      </c>
      <c r="F24" s="120">
        <f>SUM(B24:E24)</f>
        <v>375</v>
      </c>
    </row>
    <row r="25" spans="1:6" x14ac:dyDescent="0.25">
      <c r="A25" s="98" t="s">
        <v>32</v>
      </c>
      <c r="B25" s="123">
        <f>SUM('Q1'!B25)</f>
        <v>0</v>
      </c>
      <c r="C25" s="123">
        <f>SUM('Q2'!B25)</f>
        <v>1</v>
      </c>
      <c r="D25" s="154">
        <f>SUM('Q3'!B25)</f>
        <v>3</v>
      </c>
      <c r="E25" s="123">
        <f>SUM('Q4'!B25)</f>
        <v>0</v>
      </c>
      <c r="F25" s="123">
        <f>SUM(B25:E25)</f>
        <v>4</v>
      </c>
    </row>
    <row r="26" spans="1:6" x14ac:dyDescent="0.25">
      <c r="A26" s="98" t="s">
        <v>44</v>
      </c>
      <c r="B26" s="122">
        <f>SUM('Q1'!B26)</f>
        <v>0</v>
      </c>
      <c r="C26" s="122">
        <f>SUM('Q2'!B26)</f>
        <v>0.192</v>
      </c>
      <c r="D26" s="122">
        <f>SUM('Q3'!B26)</f>
        <v>0</v>
      </c>
      <c r="E26" s="125">
        <f t="shared" ref="E26" si="0">SUM(F26:M26)</f>
        <v>0</v>
      </c>
      <c r="F26" s="125"/>
    </row>
    <row r="27" spans="1:6" x14ac:dyDescent="0.25">
      <c r="A27" s="98" t="s">
        <v>7</v>
      </c>
      <c r="B27" s="123">
        <f>SUM('Q1'!B27)</f>
        <v>0</v>
      </c>
      <c r="C27" s="123">
        <f>SUM('Q2'!B27)</f>
        <v>104</v>
      </c>
      <c r="D27" s="121">
        <f>SUM('Q3'!B27)</f>
        <v>8086</v>
      </c>
      <c r="E27" s="120">
        <f>SUM('Q4'!B27)</f>
        <v>0</v>
      </c>
      <c r="F27" s="121">
        <f>SUM(B27:E27)</f>
        <v>8190</v>
      </c>
    </row>
    <row r="28" spans="1:6" x14ac:dyDescent="0.25">
      <c r="A28" s="98" t="s">
        <v>6</v>
      </c>
      <c r="B28" s="120" t="e">
        <f>SUM(B23/B27)</f>
        <v>#DIV/0!</v>
      </c>
      <c r="C28" s="120">
        <f>SUM(C23/C27)</f>
        <v>15.256442307692309</v>
      </c>
      <c r="D28" s="120">
        <f>SUM(D23/D27)</f>
        <v>1.7338609943111551</v>
      </c>
      <c r="E28" s="120" t="e">
        <f>SUM(E23/E27)</f>
        <v>#DIV/0!</v>
      </c>
      <c r="F28" s="120">
        <f>SUM(F23/F27)</f>
        <v>1.9055763125763125</v>
      </c>
    </row>
    <row r="29" spans="1:6" x14ac:dyDescent="0.25">
      <c r="A29" s="98" t="s">
        <v>31</v>
      </c>
      <c r="B29" s="120">
        <f>SUM('Q1'!B29)</f>
        <v>0</v>
      </c>
      <c r="C29" s="120">
        <f>SUM('Q2'!B29)</f>
        <v>0</v>
      </c>
      <c r="D29" s="154">
        <f>SUM('Q3'!B29)</f>
        <v>0</v>
      </c>
      <c r="E29" s="120">
        <f>SUM('Q4'!B29)</f>
        <v>0</v>
      </c>
      <c r="F29" s="120">
        <f>SUM(B29:E29)</f>
        <v>0</v>
      </c>
    </row>
    <row r="30" spans="1:6" x14ac:dyDescent="0.25">
      <c r="A30" s="102" t="s">
        <v>34</v>
      </c>
      <c r="B30" s="126"/>
      <c r="C30" s="126"/>
      <c r="D30" s="126"/>
      <c r="E30" s="126"/>
      <c r="F30" s="126"/>
    </row>
    <row r="31" spans="1:6" x14ac:dyDescent="0.25">
      <c r="A31" s="98" t="s">
        <v>27</v>
      </c>
      <c r="B31" s="121">
        <f>SUM('Q1'!B31)</f>
        <v>0</v>
      </c>
      <c r="C31" s="121">
        <f>SUM('Q2'!B31)</f>
        <v>20000</v>
      </c>
      <c r="D31" s="154">
        <f>SUM('Q3'!B31)</f>
        <v>0</v>
      </c>
      <c r="E31" s="121">
        <f>SUM('Q4'!B31)</f>
        <v>0</v>
      </c>
      <c r="F31" s="121">
        <f>SUM(B31:E31)</f>
        <v>20000</v>
      </c>
    </row>
    <row r="32" spans="1:6" x14ac:dyDescent="0.25">
      <c r="A32" s="98" t="s">
        <v>8</v>
      </c>
      <c r="B32" s="120">
        <f>SUM('Q1'!B32)</f>
        <v>0</v>
      </c>
      <c r="C32" s="120">
        <f>SUM('Q2'!B32)</f>
        <v>11000</v>
      </c>
      <c r="D32" s="124">
        <f>SUM('Q3'!B32)</f>
        <v>0</v>
      </c>
      <c r="E32" s="120">
        <f>SUM('Q4'!B32)</f>
        <v>0</v>
      </c>
      <c r="F32" s="120">
        <f>SUM(B32:E32)</f>
        <v>11000</v>
      </c>
    </row>
    <row r="33" spans="1:6" x14ac:dyDescent="0.25">
      <c r="A33" s="98" t="s">
        <v>25</v>
      </c>
      <c r="B33" s="120" t="e">
        <f>SUM(B32/B31)</f>
        <v>#DIV/0!</v>
      </c>
      <c r="C33" s="120">
        <f>SUM(C32/C31)</f>
        <v>0.55000000000000004</v>
      </c>
      <c r="D33" s="120" t="e">
        <f>SUM(D32/D31)</f>
        <v>#DIV/0!</v>
      </c>
      <c r="E33" s="120" t="e">
        <f>SUM(E32/E31)</f>
        <v>#DIV/0!</v>
      </c>
      <c r="F33" s="120">
        <f>SUM(F32/F31)</f>
        <v>0.55000000000000004</v>
      </c>
    </row>
    <row r="34" spans="1:6" x14ac:dyDescent="0.25">
      <c r="A34" s="98" t="s">
        <v>7</v>
      </c>
      <c r="B34" s="121">
        <f>SUM('Q1'!B34)</f>
        <v>0</v>
      </c>
      <c r="C34" s="121">
        <f>SUM('Q2'!B34)</f>
        <v>1031</v>
      </c>
      <c r="D34" s="154">
        <f>SUM('Q3'!B34)</f>
        <v>0</v>
      </c>
      <c r="E34" s="121">
        <f>SUM('Q4'!B34)</f>
        <v>0</v>
      </c>
      <c r="F34" s="121">
        <f>SUM(B34:E34)</f>
        <v>1031</v>
      </c>
    </row>
    <row r="35" spans="1:6" ht="16.5" thickBot="1" x14ac:dyDescent="0.3">
      <c r="A35" s="98" t="s">
        <v>31</v>
      </c>
      <c r="B35" s="120">
        <f>SUM('Q1'!B35)</f>
        <v>0</v>
      </c>
      <c r="C35" s="120">
        <f>SUM('Q2'!B35)</f>
        <v>0</v>
      </c>
      <c r="D35" s="127">
        <f>SUM('Q3'!B35)</f>
        <v>0</v>
      </c>
      <c r="E35" s="120">
        <f>SUM('Q4'!B35)</f>
        <v>0</v>
      </c>
      <c r="F35" s="121">
        <f>SUM(B35:E35)</f>
        <v>0</v>
      </c>
    </row>
    <row r="36" spans="1:6" x14ac:dyDescent="0.25">
      <c r="A36" s="18"/>
      <c r="B36" s="92"/>
      <c r="C36" s="92"/>
      <c r="D36" s="92"/>
      <c r="E36" s="92"/>
      <c r="F36" s="92"/>
    </row>
  </sheetData>
  <pageMargins left="0.7" right="0.7" top="0.75" bottom="0.75" header="0.3" footer="0.3"/>
  <pageSetup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zoomScale="75" zoomScaleNormal="75" workbookViewId="0">
      <selection activeCell="F11" sqref="F11"/>
    </sheetView>
  </sheetViews>
  <sheetFormatPr defaultColWidth="11" defaultRowHeight="15.75" x14ac:dyDescent="0.25"/>
  <cols>
    <col min="1" max="1" width="44.625" customWidth="1"/>
    <col min="2" max="2" width="15.125" bestFit="1" customWidth="1"/>
    <col min="3" max="3" width="17.5" style="75" customWidth="1"/>
    <col min="4" max="4" width="15.875" style="16" customWidth="1"/>
    <col min="5" max="5" width="15.125" bestFit="1" customWidth="1"/>
    <col min="6" max="6" width="15.125" customWidth="1"/>
    <col min="7" max="7" width="18.75" bestFit="1" customWidth="1"/>
    <col min="8" max="10" width="15.125" customWidth="1"/>
  </cols>
  <sheetData>
    <row r="1" spans="1:10" ht="33.950000000000003" customHeight="1" x14ac:dyDescent="0.3">
      <c r="A1" s="13" t="s">
        <v>0</v>
      </c>
      <c r="B1" s="13"/>
      <c r="C1" s="71"/>
      <c r="D1" s="14"/>
      <c r="E1" s="13"/>
      <c r="F1" s="13"/>
      <c r="G1" s="13"/>
      <c r="H1" s="13"/>
      <c r="I1" s="13"/>
      <c r="J1" s="13"/>
    </row>
    <row r="2" spans="1:10" x14ac:dyDescent="0.25">
      <c r="A2" s="17" t="s">
        <v>29</v>
      </c>
      <c r="B2" s="17"/>
      <c r="C2" s="72"/>
      <c r="D2" s="15"/>
      <c r="E2" s="3"/>
      <c r="F2" s="3"/>
      <c r="G2" s="3"/>
      <c r="H2" s="3"/>
      <c r="I2" s="3"/>
      <c r="J2" s="3"/>
    </row>
    <row r="3" spans="1:10" ht="16.5" thickBot="1" x14ac:dyDescent="0.3">
      <c r="A3" s="3"/>
      <c r="B3" s="3"/>
      <c r="C3" s="73"/>
      <c r="D3" s="15"/>
      <c r="E3" s="3"/>
      <c r="F3" s="3"/>
      <c r="G3" s="3"/>
      <c r="H3" s="3"/>
      <c r="I3" s="3"/>
      <c r="J3" s="3"/>
    </row>
    <row r="4" spans="1:10" ht="20.100000000000001" customHeight="1" x14ac:dyDescent="0.25">
      <c r="A4" s="1"/>
      <c r="B4" s="133" t="s">
        <v>52</v>
      </c>
      <c r="C4" s="163" t="s">
        <v>51</v>
      </c>
      <c r="D4" s="164" t="s">
        <v>24</v>
      </c>
      <c r="E4" s="173" t="s">
        <v>16</v>
      </c>
      <c r="F4" s="173"/>
      <c r="G4" s="173"/>
      <c r="H4" s="173"/>
      <c r="I4" s="173"/>
      <c r="J4" s="173"/>
    </row>
    <row r="5" spans="1:10" ht="20.100000000000001" customHeight="1" x14ac:dyDescent="0.25">
      <c r="A5" s="96" t="s">
        <v>35</v>
      </c>
      <c r="B5" s="134"/>
      <c r="C5" s="108"/>
      <c r="D5" s="78"/>
      <c r="E5" s="79" t="s">
        <v>39</v>
      </c>
      <c r="F5" s="79" t="s">
        <v>61</v>
      </c>
      <c r="G5" s="79" t="s">
        <v>62</v>
      </c>
      <c r="H5" s="79" t="s">
        <v>40</v>
      </c>
      <c r="I5" s="79" t="s">
        <v>50</v>
      </c>
      <c r="J5" s="79" t="s">
        <v>19</v>
      </c>
    </row>
    <row r="6" spans="1:10" ht="20.100000000000001" customHeight="1" x14ac:dyDescent="0.25">
      <c r="A6" s="97" t="s">
        <v>8</v>
      </c>
      <c r="B6" s="135">
        <f>SUM(C6:J6)</f>
        <v>3699</v>
      </c>
      <c r="C6" s="128"/>
      <c r="D6" s="32"/>
      <c r="E6" s="35">
        <v>671</v>
      </c>
      <c r="F6" s="35">
        <v>1532</v>
      </c>
      <c r="G6" s="35">
        <v>351</v>
      </c>
      <c r="H6" s="35">
        <v>995</v>
      </c>
      <c r="I6" s="35">
        <v>0</v>
      </c>
      <c r="J6" s="35">
        <v>150</v>
      </c>
    </row>
    <row r="7" spans="1:10" ht="20.100000000000001" customHeight="1" x14ac:dyDescent="0.25">
      <c r="A7" s="97" t="s">
        <v>9</v>
      </c>
      <c r="B7" s="136">
        <f>SUM(C7:J7)</f>
        <v>317</v>
      </c>
      <c r="C7" s="128"/>
      <c r="D7" s="32"/>
      <c r="E7" s="40">
        <v>0</v>
      </c>
      <c r="F7" s="34">
        <v>55</v>
      </c>
      <c r="G7" s="40">
        <v>0</v>
      </c>
      <c r="H7" s="40">
        <v>0</v>
      </c>
      <c r="I7" s="40">
        <v>0</v>
      </c>
      <c r="J7" s="34">
        <v>262</v>
      </c>
    </row>
    <row r="8" spans="1:10" ht="20.100000000000001" customHeight="1" x14ac:dyDescent="0.25">
      <c r="A8" s="98" t="s">
        <v>4</v>
      </c>
      <c r="B8" s="121">
        <f>SUM(C8:J8)</f>
        <v>241606</v>
      </c>
      <c r="C8" s="129"/>
      <c r="D8" s="32"/>
      <c r="E8" s="34">
        <v>5251</v>
      </c>
      <c r="F8" s="34">
        <v>60461</v>
      </c>
      <c r="G8" s="34">
        <v>58966</v>
      </c>
      <c r="H8" s="34">
        <v>115398</v>
      </c>
      <c r="I8" s="34">
        <v>1530</v>
      </c>
      <c r="J8" s="34"/>
    </row>
    <row r="9" spans="1:10" ht="20.100000000000001" customHeight="1" x14ac:dyDescent="0.25">
      <c r="A9" s="98" t="s">
        <v>7</v>
      </c>
      <c r="B9" s="121">
        <f>SUM(C9:J9)</f>
        <v>3486</v>
      </c>
      <c r="C9" s="129"/>
      <c r="D9" s="32"/>
      <c r="E9" s="34">
        <v>1283</v>
      </c>
      <c r="F9" s="34">
        <v>1010</v>
      </c>
      <c r="G9" s="34">
        <v>256</v>
      </c>
      <c r="H9" s="34">
        <v>846</v>
      </c>
      <c r="I9" s="34">
        <v>57</v>
      </c>
      <c r="J9" s="34">
        <v>34</v>
      </c>
    </row>
    <row r="10" spans="1:10" ht="20.100000000000001" customHeight="1" x14ac:dyDescent="0.25">
      <c r="A10" s="98" t="s">
        <v>18</v>
      </c>
      <c r="B10" s="121">
        <f>SUM(C10:J10)</f>
        <v>339</v>
      </c>
      <c r="C10" s="129"/>
      <c r="D10" s="32"/>
      <c r="E10" s="34">
        <v>0</v>
      </c>
      <c r="F10" s="34">
        <v>77</v>
      </c>
      <c r="G10" s="34">
        <v>0</v>
      </c>
      <c r="H10" s="34">
        <v>0</v>
      </c>
      <c r="I10" s="34">
        <v>0</v>
      </c>
      <c r="J10" s="34">
        <v>262</v>
      </c>
    </row>
    <row r="11" spans="1:10" ht="20.100000000000001" customHeight="1" x14ac:dyDescent="0.25">
      <c r="A11" s="98" t="s">
        <v>5</v>
      </c>
      <c r="B11" s="137"/>
      <c r="C11" s="129"/>
      <c r="D11" s="32"/>
      <c r="E11" s="40">
        <v>0.52</v>
      </c>
      <c r="F11" s="40">
        <v>1.67</v>
      </c>
      <c r="G11" s="40">
        <v>0.43</v>
      </c>
      <c r="H11" s="40">
        <v>0.73</v>
      </c>
      <c r="I11" s="40"/>
      <c r="J11" s="40"/>
    </row>
    <row r="12" spans="1:10" ht="20.100000000000001" customHeight="1" x14ac:dyDescent="0.25">
      <c r="A12" s="99" t="s">
        <v>31</v>
      </c>
      <c r="B12" s="124">
        <f>SUM(C12:J12)</f>
        <v>2083</v>
      </c>
      <c r="C12" s="130"/>
      <c r="D12" s="54"/>
      <c r="E12" s="55">
        <v>2083</v>
      </c>
      <c r="F12" s="55"/>
      <c r="G12" s="55"/>
      <c r="H12" s="55">
        <v>0</v>
      </c>
      <c r="I12" s="55"/>
      <c r="J12" s="55"/>
    </row>
    <row r="13" spans="1:10" s="70" customFormat="1" ht="20.100000000000001" customHeight="1" x14ac:dyDescent="0.25">
      <c r="A13" s="100" t="s">
        <v>33</v>
      </c>
      <c r="B13" s="138"/>
      <c r="C13" s="108"/>
      <c r="D13" s="81" t="s">
        <v>20</v>
      </c>
      <c r="E13" s="77" t="s">
        <v>40</v>
      </c>
      <c r="F13" s="77"/>
      <c r="G13" s="77"/>
      <c r="H13" s="80"/>
      <c r="I13" s="80"/>
      <c r="J13" s="80"/>
    </row>
    <row r="14" spans="1:10" ht="20.100000000000001" customHeight="1" x14ac:dyDescent="0.25">
      <c r="A14" s="101" t="s">
        <v>27</v>
      </c>
      <c r="B14" s="139">
        <f>SUM(C14:J14)</f>
        <v>600000</v>
      </c>
      <c r="C14" s="131"/>
      <c r="D14" s="63">
        <v>500000</v>
      </c>
      <c r="E14" s="64">
        <v>100000</v>
      </c>
      <c r="F14" s="64"/>
      <c r="G14" s="64"/>
      <c r="H14" s="64"/>
      <c r="I14" s="64"/>
      <c r="J14" s="64"/>
    </row>
    <row r="15" spans="1:10" ht="20.100000000000001" customHeight="1" x14ac:dyDescent="0.25">
      <c r="A15" s="98" t="s">
        <v>8</v>
      </c>
      <c r="B15" s="139">
        <f>SUM(C15:J15)</f>
        <v>6800</v>
      </c>
      <c r="C15" s="129"/>
      <c r="D15" s="29">
        <v>3000</v>
      </c>
      <c r="E15" s="41">
        <v>3800</v>
      </c>
      <c r="F15" s="41"/>
      <c r="G15" s="41"/>
      <c r="H15" s="40"/>
      <c r="I15" s="40"/>
      <c r="J15" s="40"/>
    </row>
    <row r="16" spans="1:10" ht="20.100000000000001" customHeight="1" x14ac:dyDescent="0.25">
      <c r="A16" s="98" t="s">
        <v>22</v>
      </c>
      <c r="B16" s="139">
        <f>SUM(C16:J16)</f>
        <v>0</v>
      </c>
      <c r="C16" s="129"/>
      <c r="D16" s="43">
        <v>0</v>
      </c>
      <c r="E16" s="40">
        <v>0</v>
      </c>
      <c r="F16" s="40"/>
      <c r="G16" s="40"/>
      <c r="H16" s="40"/>
      <c r="I16" s="40"/>
      <c r="J16" s="40"/>
    </row>
    <row r="17" spans="1:10" ht="20.100000000000001" customHeight="1" x14ac:dyDescent="0.25">
      <c r="A17" s="98" t="s">
        <v>32</v>
      </c>
      <c r="B17" s="139">
        <f>SUM(C17:J17)</f>
        <v>0</v>
      </c>
      <c r="C17" s="129"/>
      <c r="D17" s="32" t="s">
        <v>42</v>
      </c>
      <c r="E17" s="40">
        <v>0</v>
      </c>
      <c r="F17" s="40"/>
      <c r="G17" s="40"/>
      <c r="H17" s="40"/>
      <c r="I17" s="40"/>
      <c r="J17" s="40"/>
    </row>
    <row r="18" spans="1:10" ht="20.100000000000001" customHeight="1" x14ac:dyDescent="0.25">
      <c r="A18" s="98" t="s">
        <v>9</v>
      </c>
      <c r="B18" s="139">
        <f>SUM(C18:J18)</f>
        <v>61</v>
      </c>
      <c r="C18" s="129"/>
      <c r="D18" s="43">
        <v>61</v>
      </c>
      <c r="E18" s="40"/>
      <c r="F18" s="40"/>
      <c r="G18" s="40"/>
      <c r="H18" s="40"/>
      <c r="I18" s="40"/>
      <c r="J18" s="40"/>
    </row>
    <row r="19" spans="1:10" ht="20.100000000000001" customHeight="1" x14ac:dyDescent="0.25">
      <c r="A19" s="98" t="s">
        <v>25</v>
      </c>
      <c r="B19" s="139"/>
      <c r="C19" s="129"/>
      <c r="D19" s="29">
        <f>SUM(D15/D14)</f>
        <v>6.0000000000000001E-3</v>
      </c>
      <c r="E19" s="35">
        <f>SUM(E15/E14)</f>
        <v>3.7999999999999999E-2</v>
      </c>
      <c r="F19" s="35"/>
      <c r="G19" s="35"/>
      <c r="H19" s="40"/>
      <c r="I19" s="40"/>
      <c r="J19" s="40"/>
    </row>
    <row r="20" spans="1:10" ht="20.100000000000001" customHeight="1" x14ac:dyDescent="0.25">
      <c r="A20" s="98" t="s">
        <v>31</v>
      </c>
      <c r="B20" s="140">
        <f>SUM(C20:J20)</f>
        <v>0</v>
      </c>
      <c r="C20" s="129"/>
      <c r="D20" s="29">
        <v>0</v>
      </c>
      <c r="E20" s="40">
        <v>0</v>
      </c>
      <c r="F20" s="40"/>
      <c r="G20" s="40"/>
      <c r="H20" s="40"/>
      <c r="I20" s="40"/>
      <c r="J20" s="40"/>
    </row>
    <row r="21" spans="1:10" ht="20.100000000000001" customHeight="1" x14ac:dyDescent="0.25">
      <c r="A21" s="100" t="s">
        <v>36</v>
      </c>
      <c r="B21" s="138"/>
      <c r="C21" s="108"/>
      <c r="D21" s="81"/>
      <c r="E21" s="82"/>
      <c r="F21" s="82"/>
      <c r="G21" s="82"/>
      <c r="H21" s="82"/>
      <c r="I21" s="82"/>
      <c r="J21" s="82"/>
    </row>
    <row r="22" spans="1:10" ht="20.100000000000001" customHeight="1" x14ac:dyDescent="0.25">
      <c r="A22" s="97" t="s">
        <v>27</v>
      </c>
      <c r="B22" s="121">
        <f>SUM(C22:J22)</f>
        <v>0</v>
      </c>
      <c r="C22" s="128"/>
      <c r="D22" s="30"/>
      <c r="E22" s="36"/>
      <c r="F22" s="36"/>
      <c r="G22" s="36"/>
      <c r="H22" s="36"/>
      <c r="I22" s="36"/>
      <c r="J22" s="36"/>
    </row>
    <row r="23" spans="1:10" ht="20.100000000000001" customHeight="1" x14ac:dyDescent="0.25">
      <c r="A23" s="98" t="s">
        <v>8</v>
      </c>
      <c r="B23" s="124">
        <f>SUM(C23:J23)</f>
        <v>0</v>
      </c>
      <c r="C23" s="129"/>
      <c r="D23" s="30"/>
      <c r="E23" s="36"/>
      <c r="F23" s="36"/>
      <c r="G23" s="36"/>
      <c r="H23" s="36"/>
      <c r="I23" s="36"/>
      <c r="J23" s="36"/>
    </row>
    <row r="24" spans="1:10" ht="20.100000000000001" customHeight="1" x14ac:dyDescent="0.25">
      <c r="A24" s="98" t="s">
        <v>22</v>
      </c>
      <c r="B24" s="124">
        <f>SUM(C24:J24)</f>
        <v>0</v>
      </c>
      <c r="C24" s="129"/>
      <c r="D24" s="30"/>
      <c r="E24" s="36"/>
      <c r="F24" s="36"/>
      <c r="G24" s="36"/>
      <c r="H24" s="36"/>
      <c r="I24" s="36"/>
      <c r="J24" s="36"/>
    </row>
    <row r="25" spans="1:10" ht="20.100000000000001" customHeight="1" x14ac:dyDescent="0.25">
      <c r="A25" s="98" t="s">
        <v>32</v>
      </c>
      <c r="B25" s="121">
        <f>SUM(C25:J25)</f>
        <v>0</v>
      </c>
      <c r="C25" s="129"/>
      <c r="D25" s="30"/>
      <c r="E25" s="36"/>
      <c r="F25" s="36"/>
      <c r="G25" s="36"/>
      <c r="H25" s="36"/>
      <c r="I25" s="36"/>
      <c r="J25" s="36"/>
    </row>
    <row r="26" spans="1:10" ht="20.100000000000001" customHeight="1" x14ac:dyDescent="0.25">
      <c r="A26" s="98" t="s">
        <v>44</v>
      </c>
      <c r="B26" s="137"/>
      <c r="C26" s="129"/>
      <c r="D26" s="30"/>
      <c r="E26" s="36"/>
      <c r="F26" s="36"/>
      <c r="G26" s="36"/>
      <c r="H26" s="36"/>
      <c r="I26" s="36"/>
      <c r="J26" s="36"/>
    </row>
    <row r="27" spans="1:10" ht="20.100000000000001" customHeight="1" x14ac:dyDescent="0.25">
      <c r="A27" s="98" t="s">
        <v>7</v>
      </c>
      <c r="B27" s="121">
        <f>SUM(C27:J27)</f>
        <v>0</v>
      </c>
      <c r="C27" s="129"/>
      <c r="D27" s="30"/>
      <c r="E27" s="36"/>
      <c r="F27" s="36"/>
      <c r="G27" s="36"/>
      <c r="H27" s="36"/>
      <c r="I27" s="36"/>
      <c r="J27" s="36"/>
    </row>
    <row r="28" spans="1:10" ht="20.100000000000001" customHeight="1" x14ac:dyDescent="0.25">
      <c r="A28" s="98" t="s">
        <v>6</v>
      </c>
      <c r="B28" s="121">
        <f>SUM(C28:J28)</f>
        <v>0</v>
      </c>
      <c r="C28" s="129"/>
      <c r="D28" s="30"/>
      <c r="E28" s="36"/>
      <c r="F28" s="36"/>
      <c r="G28" s="36"/>
      <c r="H28" s="36"/>
      <c r="I28" s="36"/>
      <c r="J28" s="36"/>
    </row>
    <row r="29" spans="1:10" ht="20.100000000000001" customHeight="1" x14ac:dyDescent="0.25">
      <c r="A29" s="98" t="s">
        <v>31</v>
      </c>
      <c r="B29" s="124">
        <f>SUM(C29:J29)</f>
        <v>0</v>
      </c>
      <c r="C29" s="129"/>
      <c r="D29" s="30"/>
      <c r="E29" s="36"/>
      <c r="F29" s="36"/>
      <c r="G29" s="36"/>
      <c r="H29" s="36"/>
      <c r="I29" s="36"/>
      <c r="J29" s="36"/>
    </row>
    <row r="30" spans="1:10" ht="20.100000000000001" customHeight="1" x14ac:dyDescent="0.25">
      <c r="A30" s="102" t="s">
        <v>34</v>
      </c>
      <c r="B30" s="126"/>
      <c r="C30" s="132"/>
      <c r="D30" s="78"/>
      <c r="E30" s="83"/>
      <c r="F30" s="83"/>
      <c r="G30" s="83"/>
      <c r="H30" s="83"/>
      <c r="I30" s="83"/>
      <c r="J30" s="83"/>
    </row>
    <row r="31" spans="1:10" ht="20.100000000000001" customHeight="1" x14ac:dyDescent="0.25">
      <c r="A31" s="98" t="s">
        <v>27</v>
      </c>
      <c r="B31" s="141">
        <f>SUM(C31:J31)</f>
        <v>0</v>
      </c>
      <c r="C31" s="129"/>
      <c r="D31" s="32"/>
      <c r="E31" s="40"/>
      <c r="F31" s="40"/>
      <c r="G31" s="40"/>
      <c r="H31" s="40"/>
      <c r="I31" s="40"/>
      <c r="J31" s="40"/>
    </row>
    <row r="32" spans="1:10" ht="20.100000000000001" customHeight="1" x14ac:dyDescent="0.25">
      <c r="A32" s="98" t="s">
        <v>8</v>
      </c>
      <c r="B32" s="142">
        <f>SUM(C32:J32)</f>
        <v>0</v>
      </c>
      <c r="C32" s="129"/>
      <c r="D32" s="32"/>
      <c r="E32" s="40"/>
      <c r="F32" s="40"/>
      <c r="G32" s="40"/>
      <c r="H32" s="40"/>
      <c r="I32" s="40"/>
      <c r="J32" s="40"/>
    </row>
    <row r="33" spans="1:10" ht="20.100000000000001" customHeight="1" x14ac:dyDescent="0.25">
      <c r="A33" s="98" t="s">
        <v>25</v>
      </c>
      <c r="B33" s="141"/>
      <c r="C33" s="129"/>
      <c r="D33" s="32"/>
      <c r="E33" s="40"/>
      <c r="F33" s="40"/>
      <c r="G33" s="40"/>
      <c r="H33" s="40"/>
      <c r="I33" s="40"/>
      <c r="J33" s="40"/>
    </row>
    <row r="34" spans="1:10" ht="20.100000000000001" customHeight="1" x14ac:dyDescent="0.25">
      <c r="A34" s="98" t="s">
        <v>7</v>
      </c>
      <c r="B34" s="141">
        <f>SUM(C34:J34)</f>
        <v>0</v>
      </c>
      <c r="C34" s="129"/>
      <c r="D34" s="32"/>
      <c r="E34" s="40"/>
      <c r="F34" s="40"/>
      <c r="G34" s="40"/>
      <c r="H34" s="40"/>
      <c r="I34" s="40"/>
      <c r="J34" s="40"/>
    </row>
    <row r="35" spans="1:10" ht="20.100000000000001" customHeight="1" thickBot="1" x14ac:dyDescent="0.3">
      <c r="A35" s="98" t="s">
        <v>31</v>
      </c>
      <c r="B35" s="143">
        <f>SUM(C35:J35)</f>
        <v>0</v>
      </c>
      <c r="C35" s="129"/>
      <c r="D35" s="32"/>
      <c r="E35" s="40"/>
      <c r="F35" s="40"/>
      <c r="G35" s="40"/>
      <c r="H35" s="40"/>
      <c r="I35" s="40"/>
      <c r="J35" s="40"/>
    </row>
    <row r="36" spans="1:10" ht="21.95" customHeight="1" x14ac:dyDescent="0.25">
      <c r="A36" s="18"/>
      <c r="B36" s="18"/>
      <c r="C36" s="74"/>
      <c r="D36" s="19"/>
      <c r="E36" s="46"/>
      <c r="F36" s="46"/>
      <c r="G36" s="46"/>
      <c r="H36" s="46"/>
      <c r="I36" s="46"/>
      <c r="J36" s="46"/>
    </row>
    <row r="37" spans="1:10" ht="21.95" customHeight="1" x14ac:dyDescent="0.25"/>
    <row r="38" spans="1:10" ht="21.95" customHeight="1" x14ac:dyDescent="0.25"/>
    <row r="39" spans="1:10" ht="21.95" customHeight="1" x14ac:dyDescent="0.25"/>
    <row r="40" spans="1:10" ht="21.95" customHeight="1" x14ac:dyDescent="0.25"/>
  </sheetData>
  <mergeCells count="1">
    <mergeCell ref="E4:J4"/>
  </mergeCells>
  <phoneticPr fontId="2" type="noConversion"/>
  <pageMargins left="0.5" right="0.5" top="0.5" bottom="0.5" header="0.5" footer="0.5"/>
  <pageSetup scale="55" fitToHeight="0" orientation="landscape" horizontalDpi="1200" verticalDpi="1200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"/>
  <sheetViews>
    <sheetView topLeftCell="S1" zoomScale="75" zoomScaleNormal="75" workbookViewId="0">
      <selection activeCell="Q9" sqref="Q9"/>
    </sheetView>
  </sheetViews>
  <sheetFormatPr defaultColWidth="11" defaultRowHeight="15.75" x14ac:dyDescent="0.25"/>
  <cols>
    <col min="1" max="1" width="44.625" customWidth="1"/>
    <col min="2" max="2" width="15.125" style="45" bestFit="1" customWidth="1"/>
    <col min="3" max="4" width="19.25" customWidth="1"/>
    <col min="5" max="5" width="24.5" bestFit="1" customWidth="1"/>
    <col min="6" max="7" width="24.5" customWidth="1"/>
    <col min="8" max="9" width="19.25" customWidth="1"/>
    <col min="10" max="13" width="20.625" customWidth="1"/>
    <col min="14" max="14" width="24.5" bestFit="1" customWidth="1"/>
    <col min="15" max="15" width="25.125" bestFit="1" customWidth="1"/>
    <col min="16" max="16" width="20.625" customWidth="1"/>
    <col min="17" max="17" width="18" style="6" customWidth="1"/>
    <col min="18" max="18" width="19.5" style="6" customWidth="1"/>
    <col min="19" max="19" width="23.625" style="6" customWidth="1"/>
    <col min="20" max="20" width="20.625" style="6" bestFit="1" customWidth="1"/>
    <col min="21" max="22" width="18.25" style="9" customWidth="1"/>
    <col min="23" max="23" width="24.5" style="9" bestFit="1" customWidth="1"/>
    <col min="24" max="24" width="24.5" style="9" customWidth="1"/>
    <col min="25" max="25" width="18.25" style="9" customWidth="1"/>
    <col min="26" max="26" width="18.25" style="10" customWidth="1"/>
    <col min="27" max="27" width="16" bestFit="1" customWidth="1"/>
    <col min="28" max="28" width="13.625" customWidth="1"/>
  </cols>
  <sheetData>
    <row r="1" spans="1:29" ht="33.950000000000003" customHeight="1" x14ac:dyDescent="0.3">
      <c r="A1" s="13" t="s">
        <v>0</v>
      </c>
      <c r="B1" s="89"/>
      <c r="C1" s="13"/>
      <c r="D1" s="13"/>
      <c r="E1" s="13"/>
      <c r="F1" s="13"/>
      <c r="G1" s="13"/>
      <c r="H1" s="13"/>
      <c r="I1" s="1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x14ac:dyDescent="0.25">
      <c r="A2" s="17" t="s">
        <v>29</v>
      </c>
      <c r="B2" s="90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6.5" thickBot="1" x14ac:dyDescent="0.3">
      <c r="A3" s="3"/>
      <c r="B3" s="9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s="84" customFormat="1" ht="21.95" customHeight="1" x14ac:dyDescent="0.25">
      <c r="A4" s="165"/>
      <c r="B4" s="118" t="s">
        <v>53</v>
      </c>
      <c r="C4" s="175" t="s">
        <v>15</v>
      </c>
      <c r="D4" s="175"/>
      <c r="E4" s="175"/>
      <c r="F4" s="175"/>
      <c r="G4" s="175"/>
      <c r="H4" s="175"/>
      <c r="I4" s="176"/>
      <c r="J4" s="177" t="s">
        <v>1</v>
      </c>
      <c r="K4" s="175"/>
      <c r="L4" s="175"/>
      <c r="M4" s="175"/>
      <c r="N4" s="175"/>
      <c r="O4" s="175"/>
      <c r="P4" s="175"/>
      <c r="Q4" s="175"/>
      <c r="R4" s="175"/>
      <c r="S4" s="176"/>
      <c r="T4" s="174" t="s">
        <v>2</v>
      </c>
      <c r="U4" s="174"/>
      <c r="V4" s="174"/>
      <c r="W4" s="174"/>
      <c r="X4" s="174"/>
      <c r="Y4" s="174"/>
      <c r="Z4" s="174"/>
      <c r="AA4" s="174"/>
      <c r="AB4" s="174"/>
      <c r="AC4" s="174"/>
    </row>
    <row r="5" spans="1:29" ht="21.95" customHeight="1" x14ac:dyDescent="0.25">
      <c r="A5" s="96" t="s">
        <v>35</v>
      </c>
      <c r="B5" s="119"/>
      <c r="C5" s="103" t="s">
        <v>39</v>
      </c>
      <c r="D5" s="103" t="s">
        <v>63</v>
      </c>
      <c r="E5" s="76" t="s">
        <v>49</v>
      </c>
      <c r="F5" s="77" t="s">
        <v>48</v>
      </c>
      <c r="G5" s="77" t="s">
        <v>62</v>
      </c>
      <c r="H5" s="79" t="s">
        <v>19</v>
      </c>
      <c r="I5" s="79" t="s">
        <v>50</v>
      </c>
      <c r="J5" s="79" t="s">
        <v>37</v>
      </c>
      <c r="K5" s="79" t="s">
        <v>39</v>
      </c>
      <c r="L5" s="79" t="s">
        <v>43</v>
      </c>
      <c r="M5" s="79" t="s">
        <v>60</v>
      </c>
      <c r="N5" s="76" t="s">
        <v>49</v>
      </c>
      <c r="O5" s="77" t="s">
        <v>48</v>
      </c>
      <c r="P5" s="79" t="s">
        <v>47</v>
      </c>
      <c r="Q5" s="79" t="s">
        <v>19</v>
      </c>
      <c r="R5" s="79" t="s">
        <v>50</v>
      </c>
      <c r="S5" s="79" t="s">
        <v>41</v>
      </c>
      <c r="T5" s="79" t="s">
        <v>37</v>
      </c>
      <c r="U5" s="79" t="s">
        <v>39</v>
      </c>
      <c r="V5" s="79" t="s">
        <v>60</v>
      </c>
      <c r="W5" s="76" t="s">
        <v>49</v>
      </c>
      <c r="X5" s="77" t="s">
        <v>48</v>
      </c>
      <c r="Y5" s="79" t="s">
        <v>47</v>
      </c>
      <c r="Z5" s="77" t="s">
        <v>3</v>
      </c>
      <c r="AA5" s="79" t="s">
        <v>19</v>
      </c>
      <c r="AB5" s="77" t="s">
        <v>50</v>
      </c>
      <c r="AC5" s="79" t="s">
        <v>41</v>
      </c>
    </row>
    <row r="6" spans="1:29" ht="21.95" customHeight="1" x14ac:dyDescent="0.25">
      <c r="A6" s="97" t="s">
        <v>8</v>
      </c>
      <c r="B6" s="120">
        <f>SUM(C6:AC6)</f>
        <v>48015.5</v>
      </c>
      <c r="C6" s="104">
        <v>671</v>
      </c>
      <c r="D6" s="104">
        <v>1091</v>
      </c>
      <c r="E6" s="104">
        <v>3717</v>
      </c>
      <c r="F6" s="104">
        <v>599</v>
      </c>
      <c r="G6" s="104">
        <v>1057</v>
      </c>
      <c r="H6" s="35">
        <v>150</v>
      </c>
      <c r="I6" s="35">
        <v>1250</v>
      </c>
      <c r="J6" s="29">
        <v>2500</v>
      </c>
      <c r="K6" s="35">
        <v>671</v>
      </c>
      <c r="L6" s="35">
        <v>949</v>
      </c>
      <c r="M6" s="35">
        <v>5026</v>
      </c>
      <c r="N6" s="35">
        <v>2880</v>
      </c>
      <c r="O6" s="35">
        <v>1132</v>
      </c>
      <c r="P6" s="35">
        <v>2400</v>
      </c>
      <c r="Q6" s="35">
        <v>150</v>
      </c>
      <c r="R6" s="35">
        <v>1250</v>
      </c>
      <c r="S6" s="35">
        <v>812.5</v>
      </c>
      <c r="T6" s="29">
        <v>2500</v>
      </c>
      <c r="U6" s="35">
        <v>671</v>
      </c>
      <c r="V6" s="35">
        <v>5899</v>
      </c>
      <c r="W6" s="35">
        <v>4404</v>
      </c>
      <c r="X6" s="35">
        <v>1477</v>
      </c>
      <c r="Y6" s="35">
        <v>2400</v>
      </c>
      <c r="Z6" s="27">
        <v>1334</v>
      </c>
      <c r="AA6" s="35">
        <v>150</v>
      </c>
      <c r="AB6" s="27">
        <v>1250</v>
      </c>
      <c r="AC6" s="35">
        <v>1625</v>
      </c>
    </row>
    <row r="7" spans="1:29" ht="21.95" customHeight="1" x14ac:dyDescent="0.25">
      <c r="A7" s="97" t="s">
        <v>9</v>
      </c>
      <c r="B7" s="121">
        <f>SUM(C7:AC7)</f>
        <v>1778</v>
      </c>
      <c r="C7" s="105">
        <v>0</v>
      </c>
      <c r="D7" s="105">
        <v>0</v>
      </c>
      <c r="E7" s="105">
        <v>73</v>
      </c>
      <c r="F7" s="105">
        <v>0</v>
      </c>
      <c r="G7" s="105">
        <v>0</v>
      </c>
      <c r="H7" s="34">
        <v>391</v>
      </c>
      <c r="I7" s="40">
        <v>0</v>
      </c>
      <c r="J7" s="29">
        <v>0</v>
      </c>
      <c r="K7" s="40">
        <v>0</v>
      </c>
      <c r="L7" s="40">
        <v>0</v>
      </c>
      <c r="M7" s="40">
        <v>0</v>
      </c>
      <c r="N7" s="34">
        <v>41</v>
      </c>
      <c r="O7" s="40">
        <v>0</v>
      </c>
      <c r="P7" s="40">
        <v>0</v>
      </c>
      <c r="Q7" s="34">
        <v>370</v>
      </c>
      <c r="R7" s="40">
        <v>0</v>
      </c>
      <c r="S7" s="37">
        <v>50</v>
      </c>
      <c r="T7" s="29">
        <v>0</v>
      </c>
      <c r="U7" s="40">
        <v>0</v>
      </c>
      <c r="V7" s="40">
        <v>0</v>
      </c>
      <c r="W7" s="34">
        <v>29</v>
      </c>
      <c r="X7" s="40">
        <v>0</v>
      </c>
      <c r="Y7" s="40">
        <v>0</v>
      </c>
      <c r="Z7" s="40">
        <v>0</v>
      </c>
      <c r="AA7" s="34">
        <v>452</v>
      </c>
      <c r="AB7" s="40">
        <v>0</v>
      </c>
      <c r="AC7" s="34">
        <v>372</v>
      </c>
    </row>
    <row r="8" spans="1:29" ht="21.95" customHeight="1" x14ac:dyDescent="0.25">
      <c r="A8" s="98" t="s">
        <v>4</v>
      </c>
      <c r="B8" s="121">
        <f>SUM(C8:AC8)</f>
        <v>4633902</v>
      </c>
      <c r="C8" s="106">
        <v>2768</v>
      </c>
      <c r="D8" s="106">
        <v>61536</v>
      </c>
      <c r="E8" s="106">
        <v>305870</v>
      </c>
      <c r="F8" s="106">
        <v>46485</v>
      </c>
      <c r="G8" s="106">
        <v>229672</v>
      </c>
      <c r="H8" s="34">
        <v>0</v>
      </c>
      <c r="I8" s="34">
        <v>866</v>
      </c>
      <c r="J8" s="34">
        <v>893837</v>
      </c>
      <c r="K8" s="34">
        <v>2848</v>
      </c>
      <c r="L8" s="34">
        <v>70824</v>
      </c>
      <c r="M8" s="34">
        <v>329297</v>
      </c>
      <c r="N8" s="34">
        <v>200265</v>
      </c>
      <c r="O8" s="34">
        <v>56696</v>
      </c>
      <c r="P8" s="52">
        <v>447545</v>
      </c>
      <c r="Q8" s="34">
        <v>0</v>
      </c>
      <c r="R8" s="34">
        <v>3649</v>
      </c>
      <c r="S8" s="34">
        <v>0</v>
      </c>
      <c r="T8" s="34">
        <v>818160</v>
      </c>
      <c r="U8" s="34">
        <v>3007</v>
      </c>
      <c r="V8" s="34">
        <v>281893</v>
      </c>
      <c r="W8" s="34">
        <v>227265</v>
      </c>
      <c r="X8" s="34">
        <v>54450</v>
      </c>
      <c r="Y8" s="34">
        <v>452897</v>
      </c>
      <c r="Z8" s="34">
        <v>140484</v>
      </c>
      <c r="AA8" s="34"/>
      <c r="AB8" s="34">
        <v>3588</v>
      </c>
      <c r="AC8" s="34">
        <v>0</v>
      </c>
    </row>
    <row r="9" spans="1:29" ht="21.95" customHeight="1" x14ac:dyDescent="0.25">
      <c r="A9" s="98" t="s">
        <v>7</v>
      </c>
      <c r="B9" s="121">
        <f>SUM(C9:AC9)</f>
        <v>18893</v>
      </c>
      <c r="C9" s="106">
        <v>687</v>
      </c>
      <c r="D9" s="106">
        <v>448</v>
      </c>
      <c r="E9" s="106">
        <v>1689</v>
      </c>
      <c r="F9" s="106">
        <v>198</v>
      </c>
      <c r="G9" s="106">
        <v>683</v>
      </c>
      <c r="H9" s="34">
        <v>15</v>
      </c>
      <c r="I9" s="34">
        <v>181</v>
      </c>
      <c r="J9" s="34">
        <v>490</v>
      </c>
      <c r="K9" s="34">
        <v>710</v>
      </c>
      <c r="L9" s="34">
        <v>293</v>
      </c>
      <c r="M9" s="34">
        <v>2106</v>
      </c>
      <c r="N9" s="34">
        <v>1457</v>
      </c>
      <c r="O9" s="34">
        <v>303</v>
      </c>
      <c r="P9" s="34">
        <v>515</v>
      </c>
      <c r="Q9" s="34">
        <v>8</v>
      </c>
      <c r="R9" s="34">
        <v>413</v>
      </c>
      <c r="S9" s="34" t="s">
        <v>42</v>
      </c>
      <c r="T9" s="34">
        <v>311</v>
      </c>
      <c r="U9" s="34">
        <v>726</v>
      </c>
      <c r="V9" s="34">
        <v>2212</v>
      </c>
      <c r="W9" s="34">
        <v>1831</v>
      </c>
      <c r="X9" s="34">
        <v>374</v>
      </c>
      <c r="Y9" s="34">
        <v>418</v>
      </c>
      <c r="Z9" s="34">
        <v>2311</v>
      </c>
      <c r="AA9" s="34">
        <v>15</v>
      </c>
      <c r="AB9" s="34">
        <v>478</v>
      </c>
      <c r="AC9" s="34">
        <v>21</v>
      </c>
    </row>
    <row r="10" spans="1:29" ht="21.95" customHeight="1" x14ac:dyDescent="0.25">
      <c r="A10" s="98" t="s">
        <v>18</v>
      </c>
      <c r="B10" s="121">
        <f>SUM(C10:AC10)</f>
        <v>1664</v>
      </c>
      <c r="C10" s="106">
        <v>0</v>
      </c>
      <c r="D10" s="106">
        <v>0</v>
      </c>
      <c r="E10" s="106">
        <v>0</v>
      </c>
      <c r="F10" s="106">
        <v>0</v>
      </c>
      <c r="G10" s="106">
        <v>0</v>
      </c>
      <c r="H10" s="34">
        <v>391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58</v>
      </c>
      <c r="O10" s="34">
        <v>0</v>
      </c>
      <c r="P10" s="34">
        <v>0</v>
      </c>
      <c r="Q10" s="34">
        <v>370</v>
      </c>
      <c r="R10" s="34">
        <v>0</v>
      </c>
      <c r="S10" s="34">
        <v>48</v>
      </c>
      <c r="T10" s="34">
        <v>0</v>
      </c>
      <c r="U10" s="34">
        <v>0</v>
      </c>
      <c r="V10" s="34">
        <v>0</v>
      </c>
      <c r="W10" s="34">
        <v>35</v>
      </c>
      <c r="X10" s="34">
        <v>0</v>
      </c>
      <c r="Y10" s="34">
        <v>0</v>
      </c>
      <c r="Z10" s="34">
        <v>0</v>
      </c>
      <c r="AA10" s="34">
        <v>452</v>
      </c>
      <c r="AB10" s="34"/>
      <c r="AC10" s="34">
        <v>310</v>
      </c>
    </row>
    <row r="11" spans="1:29" ht="21.95" customHeight="1" x14ac:dyDescent="0.25">
      <c r="A11" s="98" t="s">
        <v>5</v>
      </c>
      <c r="B11" s="122">
        <f>SUM(B9/B8)</f>
        <v>4.0771254981223169E-3</v>
      </c>
      <c r="C11" s="105">
        <v>0.98</v>
      </c>
      <c r="D11" s="105">
        <v>0.73</v>
      </c>
      <c r="E11" s="105">
        <v>0.55000000000000004</v>
      </c>
      <c r="F11" s="105">
        <v>0.43</v>
      </c>
      <c r="G11" s="105">
        <v>0.3</v>
      </c>
      <c r="H11" s="40"/>
      <c r="I11" s="40">
        <f>SUM(I9/I8)</f>
        <v>0.20900692840646651</v>
      </c>
      <c r="J11" s="40">
        <v>0.05</v>
      </c>
      <c r="K11" s="40">
        <v>0.95</v>
      </c>
      <c r="L11" s="40">
        <v>0.41</v>
      </c>
      <c r="M11" s="40">
        <v>0.64</v>
      </c>
      <c r="N11" s="40">
        <v>0.73</v>
      </c>
      <c r="O11" s="40">
        <v>0.53</v>
      </c>
      <c r="P11" s="40">
        <v>0.12</v>
      </c>
      <c r="Q11" s="40"/>
      <c r="R11" s="40"/>
      <c r="S11" s="40">
        <v>0</v>
      </c>
      <c r="T11" s="40">
        <v>0.04</v>
      </c>
      <c r="U11" s="40">
        <v>0.92</v>
      </c>
      <c r="V11" s="40">
        <v>0.78</v>
      </c>
      <c r="W11" s="40">
        <v>0.81</v>
      </c>
      <c r="X11" s="40">
        <v>0.69</v>
      </c>
      <c r="Y11" s="40">
        <v>0.09</v>
      </c>
      <c r="Z11" s="40">
        <v>1.65</v>
      </c>
      <c r="AA11" s="40"/>
      <c r="AB11" s="40">
        <v>0.42</v>
      </c>
      <c r="AC11" s="40">
        <v>0</v>
      </c>
    </row>
    <row r="12" spans="1:29" ht="21.95" customHeight="1" x14ac:dyDescent="0.25">
      <c r="A12" s="99" t="s">
        <v>31</v>
      </c>
      <c r="B12" s="120">
        <f>SUM(C12:AC12)</f>
        <v>6249</v>
      </c>
      <c r="C12" s="107">
        <v>2083</v>
      </c>
      <c r="D12" s="107"/>
      <c r="E12" s="107"/>
      <c r="F12" s="107"/>
      <c r="G12" s="107"/>
      <c r="H12" s="55"/>
      <c r="I12" s="55"/>
      <c r="J12" s="56"/>
      <c r="K12" s="55">
        <v>2083</v>
      </c>
      <c r="L12" s="55">
        <v>0</v>
      </c>
      <c r="M12" s="55"/>
      <c r="N12" s="55"/>
      <c r="O12" s="55"/>
      <c r="P12" s="55"/>
      <c r="Q12" s="55"/>
      <c r="R12" s="55"/>
      <c r="S12" s="55">
        <v>0</v>
      </c>
      <c r="T12" s="57"/>
      <c r="U12" s="55">
        <v>2083</v>
      </c>
      <c r="V12" s="55"/>
      <c r="W12" s="55"/>
      <c r="X12" s="55"/>
      <c r="Y12" s="55"/>
      <c r="Z12" s="55"/>
      <c r="AA12" s="55"/>
      <c r="AB12" s="55"/>
      <c r="AC12" s="55">
        <v>0</v>
      </c>
    </row>
    <row r="13" spans="1:29" s="70" customFormat="1" ht="21.95" customHeight="1" x14ac:dyDescent="0.25">
      <c r="A13" s="100" t="s">
        <v>33</v>
      </c>
      <c r="B13" s="119"/>
      <c r="C13" s="108" t="s">
        <v>20</v>
      </c>
      <c r="D13" s="108"/>
      <c r="E13" s="108"/>
      <c r="F13" s="108"/>
      <c r="G13" s="108"/>
      <c r="H13" s="77"/>
      <c r="I13" s="77"/>
      <c r="J13" s="77" t="s">
        <v>20</v>
      </c>
      <c r="K13" s="85"/>
      <c r="L13" s="85"/>
      <c r="M13" s="85"/>
      <c r="N13" s="85"/>
      <c r="O13" s="85"/>
      <c r="P13" s="85"/>
      <c r="Q13" s="85"/>
      <c r="R13" s="85"/>
      <c r="S13" s="85"/>
      <c r="T13" s="86" t="s">
        <v>30</v>
      </c>
      <c r="U13" s="79" t="s">
        <v>20</v>
      </c>
      <c r="V13" s="79"/>
      <c r="W13" s="79"/>
      <c r="X13" s="79"/>
      <c r="Y13" s="79"/>
      <c r="Z13" s="86"/>
      <c r="AA13" s="86"/>
      <c r="AB13" s="86"/>
      <c r="AC13" s="86"/>
    </row>
    <row r="14" spans="1:29" ht="21.95" customHeight="1" x14ac:dyDescent="0.25">
      <c r="A14" s="101" t="s">
        <v>27</v>
      </c>
      <c r="B14" s="121">
        <f>SUM(C14:AC14)</f>
        <v>630000</v>
      </c>
      <c r="C14" s="109"/>
      <c r="D14" s="109"/>
      <c r="E14" s="109"/>
      <c r="F14" s="109"/>
      <c r="G14" s="109"/>
      <c r="H14" s="64"/>
      <c r="I14" s="64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4">
        <v>630000</v>
      </c>
      <c r="U14" s="65"/>
      <c r="V14" s="65"/>
      <c r="W14" s="65"/>
      <c r="X14" s="65"/>
      <c r="Y14" s="65"/>
      <c r="Z14" s="64"/>
      <c r="AA14" s="64"/>
      <c r="AB14" s="64"/>
      <c r="AC14" s="64"/>
    </row>
    <row r="15" spans="1:29" ht="21.95" customHeight="1" x14ac:dyDescent="0.25">
      <c r="A15" s="98" t="s">
        <v>8</v>
      </c>
      <c r="B15" s="120">
        <f>SUM(C15:AC15)</f>
        <v>14905</v>
      </c>
      <c r="C15" s="105"/>
      <c r="D15" s="105"/>
      <c r="E15" s="105"/>
      <c r="F15" s="105"/>
      <c r="G15" s="105"/>
      <c r="H15" s="40"/>
      <c r="I15" s="40"/>
      <c r="J15" s="40"/>
      <c r="K15" s="35"/>
      <c r="L15" s="35"/>
      <c r="M15" s="35"/>
      <c r="N15" s="35"/>
      <c r="O15" s="35"/>
      <c r="P15" s="35"/>
      <c r="Q15" s="35"/>
      <c r="R15" s="35"/>
      <c r="S15" s="35"/>
      <c r="T15" s="35">
        <v>14905</v>
      </c>
      <c r="U15" s="35"/>
      <c r="V15" s="35"/>
      <c r="W15" s="35"/>
      <c r="X15" s="35"/>
      <c r="Y15" s="35"/>
      <c r="Z15" s="35"/>
      <c r="AA15" s="35"/>
      <c r="AB15" s="35"/>
      <c r="AC15" s="35"/>
    </row>
    <row r="16" spans="1:29" ht="21.95" customHeight="1" x14ac:dyDescent="0.25">
      <c r="A16" s="98" t="s">
        <v>22</v>
      </c>
      <c r="B16" s="120">
        <f>SUM(C16:AC16)</f>
        <v>6000</v>
      </c>
      <c r="C16" s="105"/>
      <c r="D16" s="105"/>
      <c r="E16" s="105"/>
      <c r="F16" s="105"/>
      <c r="G16" s="105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35">
        <v>6000</v>
      </c>
      <c r="U16" s="40"/>
      <c r="V16" s="40"/>
      <c r="W16" s="40"/>
      <c r="X16" s="40"/>
      <c r="Y16" s="40"/>
      <c r="Z16" s="35"/>
      <c r="AA16" s="35"/>
      <c r="AB16" s="35"/>
      <c r="AC16" s="35"/>
    </row>
    <row r="17" spans="1:29" ht="21.95" customHeight="1" x14ac:dyDescent="0.25">
      <c r="A17" s="98" t="s">
        <v>32</v>
      </c>
      <c r="B17" s="123">
        <f>SUM(C17:AC17)</f>
        <v>7</v>
      </c>
      <c r="C17" s="105"/>
      <c r="D17" s="105"/>
      <c r="E17" s="105"/>
      <c r="F17" s="105"/>
      <c r="G17" s="105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38">
        <v>7</v>
      </c>
      <c r="U17" s="40"/>
      <c r="V17" s="40"/>
      <c r="W17" s="40"/>
      <c r="X17" s="40"/>
      <c r="Y17" s="40"/>
      <c r="Z17" s="38"/>
      <c r="AA17" s="38"/>
      <c r="AB17" s="38"/>
      <c r="AC17" s="38"/>
    </row>
    <row r="18" spans="1:29" ht="21.95" customHeight="1" x14ac:dyDescent="0.25">
      <c r="A18" s="98" t="s">
        <v>9</v>
      </c>
      <c r="B18" s="123">
        <f>SUM(C18:AC18)</f>
        <v>228</v>
      </c>
      <c r="C18" s="106">
        <v>100</v>
      </c>
      <c r="D18" s="106"/>
      <c r="E18" s="106"/>
      <c r="F18" s="106"/>
      <c r="G18" s="106"/>
      <c r="H18" s="34"/>
      <c r="I18" s="34"/>
      <c r="J18" s="34">
        <v>109</v>
      </c>
      <c r="K18" s="40"/>
      <c r="L18" s="40"/>
      <c r="M18" s="40"/>
      <c r="N18" s="40"/>
      <c r="O18" s="40"/>
      <c r="P18" s="40"/>
      <c r="Q18" s="40"/>
      <c r="R18" s="40"/>
      <c r="S18" s="40"/>
      <c r="T18" s="38"/>
      <c r="U18" s="44">
        <v>19</v>
      </c>
      <c r="V18" s="44"/>
      <c r="W18" s="44"/>
      <c r="X18" s="44"/>
      <c r="Y18" s="44"/>
      <c r="Z18" s="38"/>
      <c r="AA18" s="38"/>
      <c r="AB18" s="38"/>
      <c r="AC18" s="38"/>
    </row>
    <row r="19" spans="1:29" ht="21.95" customHeight="1" x14ac:dyDescent="0.25">
      <c r="A19" s="98" t="s">
        <v>25</v>
      </c>
      <c r="B19" s="124">
        <f>SUM(B15/B14)</f>
        <v>2.365873015873016E-2</v>
      </c>
      <c r="C19" s="105"/>
      <c r="D19" s="105"/>
      <c r="E19" s="105"/>
      <c r="F19" s="105"/>
      <c r="G19" s="105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35">
        <f>SUM(T15-T16)/T14</f>
        <v>1.4134920634920636E-2</v>
      </c>
      <c r="U19" s="35"/>
      <c r="V19" s="35"/>
      <c r="W19" s="35"/>
      <c r="X19" s="35"/>
      <c r="Y19" s="35"/>
      <c r="Z19" s="35"/>
      <c r="AA19" s="35"/>
      <c r="AB19" s="35"/>
      <c r="AC19" s="35"/>
    </row>
    <row r="20" spans="1:29" ht="21.95" customHeight="1" x14ac:dyDescent="0.25">
      <c r="A20" s="98" t="s">
        <v>31</v>
      </c>
      <c r="B20" s="120">
        <f>SUM(C20:AC20)</f>
        <v>4800</v>
      </c>
      <c r="C20" s="105"/>
      <c r="D20" s="105"/>
      <c r="E20" s="105"/>
      <c r="F20" s="105"/>
      <c r="G20" s="105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35">
        <v>4800</v>
      </c>
      <c r="U20" s="35"/>
      <c r="V20" s="35"/>
      <c r="W20" s="35"/>
      <c r="X20" s="35"/>
      <c r="Y20" s="35"/>
      <c r="Z20" s="35"/>
      <c r="AA20" s="35"/>
      <c r="AB20" s="35"/>
      <c r="AC20" s="35"/>
    </row>
    <row r="21" spans="1:29" ht="21.95" customHeight="1" x14ac:dyDescent="0.25">
      <c r="A21" s="100" t="s">
        <v>36</v>
      </c>
      <c r="B21" s="119"/>
      <c r="C21" s="108" t="s">
        <v>46</v>
      </c>
      <c r="D21" s="108"/>
      <c r="E21" s="108"/>
      <c r="F21" s="108"/>
      <c r="G21" s="108"/>
      <c r="H21" s="77"/>
      <c r="I21" s="7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</row>
    <row r="22" spans="1:29" ht="21.95" customHeight="1" x14ac:dyDescent="0.25">
      <c r="A22" s="97" t="s">
        <v>27</v>
      </c>
      <c r="B22" s="121">
        <f t="shared" ref="B22:B27" si="0">SUM(C22:AC22)</f>
        <v>23327</v>
      </c>
      <c r="C22" s="110">
        <v>23327</v>
      </c>
      <c r="D22" s="110"/>
      <c r="E22" s="110"/>
      <c r="F22" s="110"/>
      <c r="G22" s="110"/>
      <c r="H22" s="44"/>
      <c r="I22" s="44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7"/>
      <c r="U22" s="27"/>
      <c r="V22" s="27"/>
      <c r="W22" s="27"/>
      <c r="X22" s="27"/>
      <c r="Y22" s="27"/>
      <c r="Z22" s="27"/>
      <c r="AA22" s="27"/>
      <c r="AB22" s="27"/>
      <c r="AC22" s="27"/>
    </row>
    <row r="23" spans="1:29" ht="21.95" customHeight="1" x14ac:dyDescent="0.25">
      <c r="A23" s="98" t="s">
        <v>8</v>
      </c>
      <c r="B23" s="120">
        <f t="shared" si="0"/>
        <v>1586.67</v>
      </c>
      <c r="C23" s="111">
        <v>1170</v>
      </c>
      <c r="D23" s="111"/>
      <c r="E23" s="111"/>
      <c r="F23" s="111"/>
      <c r="G23" s="111"/>
      <c r="H23" s="41"/>
      <c r="I23" s="41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>
        <v>416.67</v>
      </c>
      <c r="U23" s="29"/>
      <c r="V23" s="29"/>
      <c r="W23" s="29"/>
      <c r="X23" s="29"/>
      <c r="Y23" s="29"/>
      <c r="Z23" s="29"/>
      <c r="AA23" s="29"/>
      <c r="AB23" s="29"/>
      <c r="AC23" s="29"/>
    </row>
    <row r="24" spans="1:29" ht="21.95" customHeight="1" x14ac:dyDescent="0.25">
      <c r="A24" s="98" t="s">
        <v>22</v>
      </c>
      <c r="B24" s="120">
        <f t="shared" si="0"/>
        <v>0</v>
      </c>
      <c r="C24" s="111">
        <v>0</v>
      </c>
      <c r="D24" s="111"/>
      <c r="E24" s="111"/>
      <c r="F24" s="111"/>
      <c r="G24" s="111"/>
      <c r="H24" s="41"/>
      <c r="I24" s="41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</row>
    <row r="25" spans="1:29" ht="21.95" customHeight="1" x14ac:dyDescent="0.25">
      <c r="A25" s="98" t="s">
        <v>32</v>
      </c>
      <c r="B25" s="123">
        <f t="shared" si="0"/>
        <v>1</v>
      </c>
      <c r="C25" s="112">
        <v>1</v>
      </c>
      <c r="D25" s="112"/>
      <c r="E25" s="112"/>
      <c r="F25" s="112"/>
      <c r="G25" s="112"/>
      <c r="H25" s="49"/>
      <c r="I25" s="4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</row>
    <row r="26" spans="1:29" ht="21.95" customHeight="1" x14ac:dyDescent="0.25">
      <c r="A26" s="98" t="s">
        <v>44</v>
      </c>
      <c r="B26" s="125">
        <f t="shared" si="0"/>
        <v>0.192</v>
      </c>
      <c r="C26" s="113">
        <v>0.192</v>
      </c>
      <c r="D26" s="113"/>
      <c r="E26" s="113"/>
      <c r="F26" s="113"/>
      <c r="G26" s="113"/>
      <c r="H26" s="50"/>
      <c r="I26" s="50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</row>
    <row r="27" spans="1:29" ht="21.95" customHeight="1" x14ac:dyDescent="0.25">
      <c r="A27" s="98" t="s">
        <v>7</v>
      </c>
      <c r="B27" s="123">
        <f t="shared" si="0"/>
        <v>104</v>
      </c>
      <c r="C27" s="114">
        <v>97</v>
      </c>
      <c r="D27" s="114"/>
      <c r="E27" s="114"/>
      <c r="F27" s="114"/>
      <c r="G27" s="114"/>
      <c r="H27" s="47"/>
      <c r="I27" s="47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2">
        <v>7</v>
      </c>
      <c r="U27" s="32"/>
      <c r="V27" s="32"/>
      <c r="W27" s="32"/>
      <c r="X27" s="32"/>
      <c r="Y27" s="32"/>
      <c r="Z27" s="32"/>
      <c r="AA27" s="32"/>
      <c r="AB27" s="32"/>
      <c r="AC27" s="32"/>
    </row>
    <row r="28" spans="1:29" ht="21.95" customHeight="1" x14ac:dyDescent="0.25">
      <c r="A28" s="98" t="s">
        <v>6</v>
      </c>
      <c r="B28" s="123">
        <v>0</v>
      </c>
      <c r="C28" s="115">
        <f>SUM(C23-C24)/C27</f>
        <v>12.061855670103093</v>
      </c>
      <c r="D28" s="115"/>
      <c r="E28" s="115"/>
      <c r="F28" s="115"/>
      <c r="G28" s="115"/>
      <c r="H28" s="48"/>
      <c r="I28" s="48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>
        <f>SUM(T23/T27)</f>
        <v>59.524285714285718</v>
      </c>
      <c r="U28" s="29"/>
      <c r="V28" s="29"/>
      <c r="W28" s="29"/>
      <c r="X28" s="29"/>
      <c r="Y28" s="29"/>
      <c r="Z28" s="29"/>
      <c r="AA28" s="29"/>
      <c r="AB28" s="29"/>
      <c r="AC28" s="29"/>
    </row>
    <row r="29" spans="1:29" ht="21.95" customHeight="1" x14ac:dyDescent="0.25">
      <c r="A29" s="98" t="s">
        <v>31</v>
      </c>
      <c r="B29" s="120">
        <f>SUM(C29:AC29)</f>
        <v>0</v>
      </c>
      <c r="C29" s="116"/>
      <c r="D29" s="116"/>
      <c r="E29" s="116"/>
      <c r="F29" s="116"/>
      <c r="G29" s="116"/>
      <c r="H29" s="51"/>
      <c r="I29" s="51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</row>
    <row r="30" spans="1:29" ht="21.95" customHeight="1" x14ac:dyDescent="0.25">
      <c r="A30" s="102" t="s">
        <v>34</v>
      </c>
      <c r="B30" s="126"/>
      <c r="C30" s="103" t="s">
        <v>38</v>
      </c>
      <c r="D30" s="103"/>
      <c r="E30" s="103"/>
      <c r="F30" s="103"/>
      <c r="G30" s="103"/>
      <c r="H30" s="79"/>
      <c r="I30" s="79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</row>
    <row r="31" spans="1:29" ht="21.95" customHeight="1" x14ac:dyDescent="0.25">
      <c r="A31" s="98" t="s">
        <v>27</v>
      </c>
      <c r="B31" s="121">
        <f>SUM(C31:AC31)</f>
        <v>20000</v>
      </c>
      <c r="C31" s="106">
        <v>20000</v>
      </c>
      <c r="D31" s="106"/>
      <c r="E31" s="106"/>
      <c r="F31" s="106"/>
      <c r="G31" s="106"/>
      <c r="H31" s="34"/>
      <c r="I31" s="34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</row>
    <row r="32" spans="1:29" ht="21.95" customHeight="1" x14ac:dyDescent="0.25">
      <c r="A32" s="98" t="s">
        <v>8</v>
      </c>
      <c r="B32" s="120">
        <f>SUM(C32:AC32)</f>
        <v>11000</v>
      </c>
      <c r="C32" s="104">
        <v>11000</v>
      </c>
      <c r="D32" s="104"/>
      <c r="E32" s="104"/>
      <c r="F32" s="104"/>
      <c r="G32" s="104"/>
      <c r="H32" s="35"/>
      <c r="I32" s="35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</row>
    <row r="33" spans="1:29" ht="21.95" customHeight="1" x14ac:dyDescent="0.25">
      <c r="A33" s="98" t="s">
        <v>25</v>
      </c>
      <c r="B33" s="120">
        <f>SUM(C33:AC33)</f>
        <v>0.55000000000000004</v>
      </c>
      <c r="C33" s="105">
        <f>SUM(C32/C31)</f>
        <v>0.55000000000000004</v>
      </c>
      <c r="D33" s="105"/>
      <c r="E33" s="105"/>
      <c r="F33" s="105"/>
      <c r="G33" s="105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</row>
    <row r="34" spans="1:29" ht="21.95" customHeight="1" x14ac:dyDescent="0.25">
      <c r="A34" s="98" t="s">
        <v>7</v>
      </c>
      <c r="B34" s="121">
        <f>SUM(C34:AC34)</f>
        <v>1031</v>
      </c>
      <c r="C34" s="117">
        <v>1031</v>
      </c>
      <c r="D34" s="117"/>
      <c r="E34" s="117"/>
      <c r="F34" s="117"/>
      <c r="G34" s="117"/>
      <c r="H34" s="37"/>
      <c r="I34" s="37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</row>
    <row r="35" spans="1:29" ht="21.95" customHeight="1" thickBot="1" x14ac:dyDescent="0.3">
      <c r="A35" s="98" t="s">
        <v>31</v>
      </c>
      <c r="B35" s="127">
        <f>SUM(C35:AC35)</f>
        <v>0</v>
      </c>
      <c r="C35" s="104">
        <v>0</v>
      </c>
      <c r="D35" s="104"/>
      <c r="E35" s="104"/>
      <c r="F35" s="104"/>
      <c r="G35" s="104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</row>
    <row r="36" spans="1:29" ht="21.95" customHeight="1" x14ac:dyDescent="0.25">
      <c r="A36" s="18"/>
      <c r="B36" s="92"/>
      <c r="C36" s="46"/>
      <c r="D36" s="46"/>
      <c r="E36" s="46"/>
      <c r="F36" s="46"/>
      <c r="G36" s="46"/>
      <c r="H36" s="46"/>
      <c r="I36" s="46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29" ht="21.95" customHeight="1" x14ac:dyDescent="0.25"/>
    <row r="38" spans="1:29" ht="21.95" customHeight="1" x14ac:dyDescent="0.25"/>
    <row r="39" spans="1:29" ht="21.95" customHeight="1" x14ac:dyDescent="0.25"/>
    <row r="40" spans="1:29" ht="21.95" customHeight="1" x14ac:dyDescent="0.25"/>
  </sheetData>
  <mergeCells count="3">
    <mergeCell ref="T4:AC4"/>
    <mergeCell ref="C4:I4"/>
    <mergeCell ref="J4:S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A13" zoomScale="75" zoomScaleNormal="75" workbookViewId="0">
      <selection activeCell="G16" sqref="G16"/>
    </sheetView>
  </sheetViews>
  <sheetFormatPr defaultRowHeight="15.75" x14ac:dyDescent="0.25"/>
  <cols>
    <col min="1" max="1" width="35.25" customWidth="1"/>
    <col min="2" max="2" width="14.75" style="45" customWidth="1"/>
    <col min="3" max="3" width="18.875" bestFit="1" customWidth="1"/>
    <col min="4" max="4" width="19.375" bestFit="1" customWidth="1"/>
    <col min="5" max="5" width="23.125" bestFit="1" customWidth="1"/>
    <col min="6" max="6" width="24.375" bestFit="1" customWidth="1"/>
    <col min="7" max="7" width="25.125" bestFit="1" customWidth="1"/>
    <col min="8" max="9" width="25.125" customWidth="1"/>
    <col min="10" max="14" width="23.125" customWidth="1"/>
    <col min="15" max="15" width="23.125" bestFit="1" customWidth="1"/>
  </cols>
  <sheetData>
    <row r="1" spans="1:16" ht="24.75" x14ac:dyDescent="0.3">
      <c r="A1" s="13" t="s">
        <v>0</v>
      </c>
      <c r="B1" s="89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7"/>
    </row>
    <row r="2" spans="1:16" x14ac:dyDescent="0.25">
      <c r="A2" s="17" t="s">
        <v>29</v>
      </c>
      <c r="B2" s="90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8"/>
    </row>
    <row r="3" spans="1:16" ht="16.5" thickBot="1" x14ac:dyDescent="0.3">
      <c r="A3" s="3"/>
      <c r="B3" s="91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8"/>
    </row>
    <row r="4" spans="1:16" x14ac:dyDescent="0.25">
      <c r="A4" s="1"/>
      <c r="B4" s="152" t="s">
        <v>54</v>
      </c>
      <c r="C4" s="178" t="s">
        <v>10</v>
      </c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68" t="s">
        <v>11</v>
      </c>
      <c r="P4" s="169" t="s">
        <v>12</v>
      </c>
    </row>
    <row r="5" spans="1:16" ht="20.100000000000001" customHeight="1" x14ac:dyDescent="0.25">
      <c r="A5" s="96" t="s">
        <v>35</v>
      </c>
      <c r="B5" s="119"/>
      <c r="C5" s="103" t="s">
        <v>37</v>
      </c>
      <c r="D5" s="79" t="s">
        <v>39</v>
      </c>
      <c r="E5" s="79" t="s">
        <v>60</v>
      </c>
      <c r="F5" s="77" t="s">
        <v>49</v>
      </c>
      <c r="G5" s="77" t="s">
        <v>48</v>
      </c>
      <c r="H5" s="77" t="s">
        <v>58</v>
      </c>
      <c r="I5" s="77" t="s">
        <v>64</v>
      </c>
      <c r="J5" s="79" t="s">
        <v>47</v>
      </c>
      <c r="K5" s="79" t="s">
        <v>28</v>
      </c>
      <c r="L5" s="79" t="s">
        <v>19</v>
      </c>
      <c r="M5" s="79" t="s">
        <v>50</v>
      </c>
      <c r="N5" s="79" t="s">
        <v>41</v>
      </c>
      <c r="O5" s="93"/>
      <c r="P5" s="94"/>
    </row>
    <row r="6" spans="1:16" ht="20.100000000000001" customHeight="1" x14ac:dyDescent="0.25">
      <c r="A6" s="97" t="s">
        <v>8</v>
      </c>
      <c r="B6" s="124">
        <f t="shared" ref="B6:B12" si="0">SUM(C6:P6)</f>
        <v>27502.67</v>
      </c>
      <c r="C6" s="148">
        <v>2500</v>
      </c>
      <c r="D6" s="29">
        <v>671</v>
      </c>
      <c r="E6" s="29">
        <v>6078</v>
      </c>
      <c r="F6" s="29">
        <v>5688</v>
      </c>
      <c r="G6" s="29">
        <v>390</v>
      </c>
      <c r="H6" s="29">
        <v>1334</v>
      </c>
      <c r="I6" s="29">
        <v>416.67</v>
      </c>
      <c r="J6" s="29">
        <v>2400</v>
      </c>
      <c r="K6" s="29">
        <v>5000</v>
      </c>
      <c r="L6" s="29">
        <v>150</v>
      </c>
      <c r="M6" s="29">
        <v>1250</v>
      </c>
      <c r="N6" s="29">
        <v>1625</v>
      </c>
      <c r="O6" s="24"/>
      <c r="P6" s="25"/>
    </row>
    <row r="7" spans="1:16" ht="20.100000000000001" customHeight="1" x14ac:dyDescent="0.25">
      <c r="A7" s="97" t="s">
        <v>9</v>
      </c>
      <c r="B7" s="136">
        <f t="shared" si="0"/>
        <v>375</v>
      </c>
      <c r="C7" s="144">
        <v>70</v>
      </c>
      <c r="D7" s="24">
        <v>0</v>
      </c>
      <c r="E7" s="24">
        <v>0</v>
      </c>
      <c r="F7" s="24">
        <v>30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236</v>
      </c>
      <c r="M7" s="24">
        <v>0</v>
      </c>
      <c r="N7" s="24">
        <v>39</v>
      </c>
      <c r="O7" s="24"/>
      <c r="P7" s="25"/>
    </row>
    <row r="8" spans="1:16" ht="20.100000000000001" customHeight="1" x14ac:dyDescent="0.25">
      <c r="A8" s="98" t="s">
        <v>4</v>
      </c>
      <c r="B8" s="121">
        <f t="shared" si="0"/>
        <v>2835545</v>
      </c>
      <c r="C8" s="144">
        <v>974640</v>
      </c>
      <c r="D8" s="24">
        <v>445</v>
      </c>
      <c r="E8" s="24">
        <v>511178</v>
      </c>
      <c r="F8" s="24">
        <v>469707</v>
      </c>
      <c r="G8" s="24">
        <v>41471</v>
      </c>
      <c r="H8" s="24">
        <v>124474</v>
      </c>
      <c r="I8" s="24">
        <v>14940</v>
      </c>
      <c r="J8" s="24">
        <v>422954</v>
      </c>
      <c r="K8" s="24">
        <v>271776</v>
      </c>
      <c r="L8" s="24">
        <v>0</v>
      </c>
      <c r="M8" s="24">
        <v>3960</v>
      </c>
      <c r="N8" s="24">
        <v>0</v>
      </c>
      <c r="O8" s="24"/>
      <c r="P8" s="25"/>
    </row>
    <row r="9" spans="1:16" ht="20.100000000000001" customHeight="1" x14ac:dyDescent="0.25">
      <c r="A9" s="98" t="s">
        <v>7</v>
      </c>
      <c r="B9" s="121">
        <f t="shared" si="0"/>
        <v>11092</v>
      </c>
      <c r="C9" s="144">
        <v>545</v>
      </c>
      <c r="D9" s="24">
        <v>420</v>
      </c>
      <c r="E9" s="24">
        <v>2409</v>
      </c>
      <c r="F9" s="24">
        <v>2283</v>
      </c>
      <c r="G9" s="24">
        <v>126</v>
      </c>
      <c r="H9" s="24">
        <v>974</v>
      </c>
      <c r="I9" s="24">
        <v>2347</v>
      </c>
      <c r="J9" s="24">
        <v>408</v>
      </c>
      <c r="K9" s="24">
        <v>1052</v>
      </c>
      <c r="L9" s="24">
        <v>0</v>
      </c>
      <c r="M9" s="24">
        <v>527</v>
      </c>
      <c r="N9" s="24">
        <v>1</v>
      </c>
      <c r="O9" s="24"/>
      <c r="P9" s="25"/>
    </row>
    <row r="10" spans="1:16" ht="20.100000000000001" customHeight="1" x14ac:dyDescent="0.25">
      <c r="A10" s="98" t="s">
        <v>18</v>
      </c>
      <c r="B10" s="136">
        <f t="shared" si="0"/>
        <v>481</v>
      </c>
      <c r="C10" s="144">
        <v>13</v>
      </c>
      <c r="D10" s="24">
        <v>0</v>
      </c>
      <c r="E10" s="24">
        <v>0</v>
      </c>
      <c r="F10" s="24">
        <v>36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216</v>
      </c>
      <c r="M10" s="24">
        <v>0</v>
      </c>
      <c r="N10" s="24">
        <v>216</v>
      </c>
      <c r="O10" s="24"/>
      <c r="P10" s="25"/>
    </row>
    <row r="11" spans="1:16" ht="20.100000000000001" customHeight="1" x14ac:dyDescent="0.25">
      <c r="A11" s="98" t="s">
        <v>5</v>
      </c>
      <c r="B11" s="136">
        <f t="shared" si="0"/>
        <v>3.8239960796539925</v>
      </c>
      <c r="C11" s="180">
        <v>0.06</v>
      </c>
      <c r="D11" s="171">
        <f>SUM(D9/D8)</f>
        <v>0.9438202247191011</v>
      </c>
      <c r="E11" s="171">
        <v>0.47</v>
      </c>
      <c r="F11" s="171">
        <v>0.49</v>
      </c>
      <c r="G11" s="171">
        <v>0.3</v>
      </c>
      <c r="H11" s="171">
        <v>0.78</v>
      </c>
      <c r="I11" s="171">
        <f>SUM(I9/I8)</f>
        <v>0.15709504685408299</v>
      </c>
      <c r="J11" s="171">
        <v>0.1</v>
      </c>
      <c r="K11" s="171">
        <v>0.39</v>
      </c>
      <c r="L11" s="24"/>
      <c r="M11" s="171">
        <f>SUM(M9/M8)</f>
        <v>0.13308080808080808</v>
      </c>
      <c r="N11" s="24"/>
      <c r="O11" s="24"/>
      <c r="P11" s="25"/>
    </row>
    <row r="12" spans="1:16" ht="20.100000000000001" customHeight="1" x14ac:dyDescent="0.25">
      <c r="A12" s="99" t="s">
        <v>31</v>
      </c>
      <c r="B12" s="124">
        <f t="shared" si="0"/>
        <v>2083</v>
      </c>
      <c r="C12" s="145"/>
      <c r="D12" s="107">
        <v>2083</v>
      </c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9"/>
    </row>
    <row r="13" spans="1:16" ht="20.100000000000001" customHeight="1" x14ac:dyDescent="0.25">
      <c r="A13" s="100" t="s">
        <v>33</v>
      </c>
      <c r="B13" s="119"/>
      <c r="C13" s="146" t="s">
        <v>37</v>
      </c>
      <c r="D13" s="95"/>
      <c r="E13" s="95" t="s">
        <v>23</v>
      </c>
      <c r="F13" s="95" t="s">
        <v>21</v>
      </c>
      <c r="G13" s="95"/>
      <c r="H13" s="95"/>
      <c r="I13" s="95"/>
      <c r="J13" s="95"/>
      <c r="K13" s="95"/>
      <c r="L13" s="95"/>
      <c r="M13" s="95"/>
      <c r="N13" s="95"/>
      <c r="O13" s="95"/>
      <c r="P13" s="95"/>
    </row>
    <row r="14" spans="1:16" ht="20.100000000000001" customHeight="1" x14ac:dyDescent="0.25">
      <c r="A14" s="101" t="s">
        <v>27</v>
      </c>
      <c r="B14" s="121">
        <f t="shared" ref="B14:B20" si="1">SUM(C14:P14)</f>
        <v>781448</v>
      </c>
      <c r="C14" s="147">
        <v>423448</v>
      </c>
      <c r="D14" s="66"/>
      <c r="E14" s="66">
        <v>33000</v>
      </c>
      <c r="F14" s="66">
        <v>325000</v>
      </c>
      <c r="G14" s="66"/>
      <c r="H14" s="66"/>
      <c r="I14" s="66"/>
      <c r="J14" s="66"/>
      <c r="K14" s="66"/>
      <c r="L14" s="66"/>
      <c r="M14" s="66"/>
      <c r="N14" s="66"/>
      <c r="O14" s="66"/>
      <c r="P14" s="67"/>
    </row>
    <row r="15" spans="1:16" ht="20.100000000000001" customHeight="1" x14ac:dyDescent="0.25">
      <c r="A15" s="98" t="s">
        <v>8</v>
      </c>
      <c r="B15" s="124">
        <f t="shared" si="1"/>
        <v>36825</v>
      </c>
      <c r="C15" s="104">
        <v>10000</v>
      </c>
      <c r="D15" s="35"/>
      <c r="E15" s="35">
        <v>6825</v>
      </c>
      <c r="F15" s="42">
        <v>20000</v>
      </c>
      <c r="G15" s="35"/>
      <c r="H15" s="35"/>
      <c r="I15" s="35"/>
      <c r="J15" s="35"/>
      <c r="K15" s="35"/>
      <c r="L15" s="35"/>
      <c r="M15" s="35"/>
      <c r="N15" s="35"/>
      <c r="O15" s="42"/>
      <c r="P15" s="35"/>
    </row>
    <row r="16" spans="1:16" ht="20.100000000000001" customHeight="1" x14ac:dyDescent="0.25">
      <c r="A16" s="98" t="s">
        <v>22</v>
      </c>
      <c r="B16" s="124">
        <f t="shared" si="1"/>
        <v>1375</v>
      </c>
      <c r="C16" s="148">
        <v>375</v>
      </c>
      <c r="D16" s="29"/>
      <c r="E16" s="29">
        <v>1000</v>
      </c>
      <c r="F16" s="29">
        <v>0</v>
      </c>
      <c r="G16" s="29"/>
      <c r="H16" s="29"/>
      <c r="I16" s="29"/>
      <c r="J16" s="29"/>
      <c r="K16" s="29"/>
      <c r="L16" s="29"/>
      <c r="M16" s="29"/>
      <c r="N16" s="29"/>
      <c r="O16" s="29"/>
      <c r="P16" s="24"/>
    </row>
    <row r="17" spans="1:16" ht="20.100000000000001" customHeight="1" x14ac:dyDescent="0.25">
      <c r="A17" s="98" t="s">
        <v>32</v>
      </c>
      <c r="B17" s="136">
        <f t="shared" si="1"/>
        <v>5</v>
      </c>
      <c r="C17" s="149">
        <v>3</v>
      </c>
      <c r="D17" s="38"/>
      <c r="E17" s="38">
        <v>2</v>
      </c>
      <c r="F17" s="38">
        <v>0</v>
      </c>
      <c r="G17" s="38"/>
      <c r="H17" s="38"/>
      <c r="I17" s="38"/>
      <c r="J17" s="38"/>
      <c r="K17" s="38"/>
      <c r="L17" s="38"/>
      <c r="M17" s="38"/>
      <c r="N17" s="38"/>
      <c r="O17" s="38"/>
      <c r="P17" s="24"/>
    </row>
    <row r="18" spans="1:16" ht="20.100000000000001" customHeight="1" x14ac:dyDescent="0.25">
      <c r="A18" s="98" t="s">
        <v>9</v>
      </c>
      <c r="B18" s="136">
        <f t="shared" si="1"/>
        <v>0</v>
      </c>
      <c r="C18" s="149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24"/>
    </row>
    <row r="19" spans="1:16" ht="20.100000000000001" customHeight="1" x14ac:dyDescent="0.25">
      <c r="A19" s="98" t="s">
        <v>25</v>
      </c>
      <c r="B19" s="124">
        <f t="shared" si="1"/>
        <v>0.26166926361755483</v>
      </c>
      <c r="C19" s="148">
        <f>SUM(C15/C14)</f>
        <v>2.3615650563941736E-2</v>
      </c>
      <c r="D19" s="29"/>
      <c r="E19" s="29">
        <f>SUM(E15-E16)/E14</f>
        <v>0.17651515151515151</v>
      </c>
      <c r="F19" s="29">
        <f>SUM(F15/F14)</f>
        <v>6.1538461538461542E-2</v>
      </c>
      <c r="G19" s="29"/>
      <c r="H19" s="29"/>
      <c r="I19" s="29"/>
      <c r="J19" s="29"/>
      <c r="K19" s="29"/>
      <c r="L19" s="29"/>
      <c r="M19" s="29"/>
      <c r="N19" s="29"/>
      <c r="O19" s="29"/>
      <c r="P19" s="24"/>
    </row>
    <row r="20" spans="1:16" ht="20.100000000000001" customHeight="1" x14ac:dyDescent="0.25">
      <c r="A20" s="98" t="s">
        <v>31</v>
      </c>
      <c r="B20" s="124">
        <f t="shared" si="1"/>
        <v>3655</v>
      </c>
      <c r="C20" s="148"/>
      <c r="D20" s="29"/>
      <c r="E20" s="29">
        <v>3655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4"/>
    </row>
    <row r="21" spans="1:16" ht="20.100000000000001" customHeight="1" x14ac:dyDescent="0.25">
      <c r="A21" s="100" t="s">
        <v>36</v>
      </c>
      <c r="B21" s="119"/>
      <c r="C21" s="146" t="s">
        <v>45</v>
      </c>
      <c r="D21" s="77" t="s">
        <v>46</v>
      </c>
      <c r="E21" s="95" t="s">
        <v>26</v>
      </c>
      <c r="F21" s="95"/>
      <c r="G21" s="95"/>
      <c r="H21" s="95"/>
      <c r="I21" s="95"/>
      <c r="J21" s="95"/>
      <c r="K21" s="95"/>
      <c r="L21" s="95"/>
      <c r="M21" s="95"/>
      <c r="N21" s="95"/>
      <c r="O21" s="93"/>
      <c r="P21" s="94"/>
    </row>
    <row r="22" spans="1:16" ht="20.100000000000001" customHeight="1" x14ac:dyDescent="0.25">
      <c r="A22" s="97" t="s">
        <v>27</v>
      </c>
      <c r="B22" s="121">
        <f t="shared" ref="B22:B27" si="2">SUM(C22:P22)</f>
        <v>6077747</v>
      </c>
      <c r="C22" s="170">
        <v>6045820</v>
      </c>
      <c r="D22" s="44">
        <v>23327</v>
      </c>
      <c r="E22" s="39">
        <v>8600</v>
      </c>
      <c r="F22" s="39"/>
      <c r="G22" s="39"/>
      <c r="H22" s="39"/>
      <c r="I22" s="39"/>
      <c r="J22" s="39"/>
      <c r="K22" s="39"/>
      <c r="L22" s="39"/>
      <c r="M22" s="39"/>
      <c r="N22" s="39"/>
      <c r="O22" s="24"/>
      <c r="P22" s="25"/>
    </row>
    <row r="23" spans="1:16" ht="20.100000000000001" customHeight="1" x14ac:dyDescent="0.25">
      <c r="A23" s="98" t="s">
        <v>8</v>
      </c>
      <c r="B23" s="124">
        <f t="shared" si="2"/>
        <v>14020</v>
      </c>
      <c r="C23" s="148">
        <v>12000</v>
      </c>
      <c r="D23" s="41">
        <v>1170</v>
      </c>
      <c r="E23" s="29">
        <v>850</v>
      </c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</row>
    <row r="24" spans="1:16" ht="20.100000000000001" customHeight="1" x14ac:dyDescent="0.25">
      <c r="A24" s="98" t="s">
        <v>22</v>
      </c>
      <c r="B24" s="136">
        <f t="shared" si="2"/>
        <v>375</v>
      </c>
      <c r="C24" s="148">
        <v>0</v>
      </c>
      <c r="D24" s="41">
        <v>0</v>
      </c>
      <c r="E24" s="29">
        <v>375</v>
      </c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</row>
    <row r="25" spans="1:16" ht="20.100000000000001" customHeight="1" x14ac:dyDescent="0.25">
      <c r="A25" s="98" t="s">
        <v>32</v>
      </c>
      <c r="B25" s="136">
        <f t="shared" si="2"/>
        <v>3</v>
      </c>
      <c r="C25" s="148">
        <v>0</v>
      </c>
      <c r="D25" s="49">
        <v>0</v>
      </c>
      <c r="E25" s="172">
        <v>3</v>
      </c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</row>
    <row r="26" spans="1:16" ht="20.100000000000001" customHeight="1" x14ac:dyDescent="0.25">
      <c r="A26" s="98" t="s">
        <v>44</v>
      </c>
      <c r="B26" s="122"/>
      <c r="C26" s="148">
        <v>12.72</v>
      </c>
      <c r="D26" s="50">
        <v>0.18909999999999999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</row>
    <row r="27" spans="1:16" ht="20.100000000000001" customHeight="1" x14ac:dyDescent="0.25">
      <c r="A27" s="98" t="s">
        <v>7</v>
      </c>
      <c r="B27" s="121">
        <f t="shared" si="2"/>
        <v>8086</v>
      </c>
      <c r="C27" s="150">
        <v>7989</v>
      </c>
      <c r="D27" s="47">
        <v>97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5"/>
    </row>
    <row r="28" spans="1:16" ht="20.100000000000001" customHeight="1" x14ac:dyDescent="0.25">
      <c r="A28" s="98" t="s">
        <v>6</v>
      </c>
      <c r="B28" s="153">
        <v>0</v>
      </c>
      <c r="C28" s="148">
        <f>SUM(C23/C27)</f>
        <v>1.5020653398422832</v>
      </c>
      <c r="D28" s="48">
        <f>SUM(D23-D24)/D27</f>
        <v>12.061855670103093</v>
      </c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5"/>
    </row>
    <row r="29" spans="1:16" ht="20.100000000000001" customHeight="1" x14ac:dyDescent="0.25">
      <c r="A29" s="98" t="s">
        <v>31</v>
      </c>
      <c r="B29" s="124">
        <f>SUM(C29:P29)</f>
        <v>0</v>
      </c>
      <c r="C29" s="144"/>
      <c r="D29" s="41">
        <v>0</v>
      </c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5"/>
    </row>
    <row r="30" spans="1:16" ht="20.100000000000001" customHeight="1" x14ac:dyDescent="0.25">
      <c r="A30" s="102" t="s">
        <v>34</v>
      </c>
      <c r="B30" s="126"/>
      <c r="C30" s="151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4"/>
    </row>
    <row r="31" spans="1:16" ht="20.100000000000001" customHeight="1" x14ac:dyDescent="0.25">
      <c r="A31" s="98" t="s">
        <v>27</v>
      </c>
      <c r="B31" s="136">
        <f t="shared" ref="B31:B35" si="3">SUM(C31:P31)</f>
        <v>0</v>
      </c>
      <c r="C31" s="14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/>
    </row>
    <row r="32" spans="1:16" ht="20.100000000000001" customHeight="1" x14ac:dyDescent="0.25">
      <c r="A32" s="98" t="s">
        <v>8</v>
      </c>
      <c r="B32" s="136">
        <f t="shared" si="3"/>
        <v>0</v>
      </c>
      <c r="C32" s="14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5"/>
    </row>
    <row r="33" spans="1:16" ht="20.100000000000001" customHeight="1" x14ac:dyDescent="0.25">
      <c r="A33" s="98" t="s">
        <v>25</v>
      </c>
      <c r="B33" s="136">
        <f t="shared" si="3"/>
        <v>0</v>
      </c>
      <c r="C33" s="14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5"/>
    </row>
    <row r="34" spans="1:16" ht="20.100000000000001" customHeight="1" x14ac:dyDescent="0.25">
      <c r="A34" s="98" t="s">
        <v>7</v>
      </c>
      <c r="B34" s="136">
        <f t="shared" si="3"/>
        <v>0</v>
      </c>
      <c r="C34" s="14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</row>
    <row r="35" spans="1:16" ht="20.100000000000001" customHeight="1" x14ac:dyDescent="0.25">
      <c r="A35" s="98" t="s">
        <v>31</v>
      </c>
      <c r="B35" s="136">
        <f t="shared" si="3"/>
        <v>0</v>
      </c>
      <c r="C35" s="14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</row>
    <row r="36" spans="1:16" x14ac:dyDescent="0.25">
      <c r="A36" s="18"/>
      <c r="B36" s="92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2"/>
    </row>
  </sheetData>
  <mergeCells count="1">
    <mergeCell ref="C4:N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J20" sqref="J20"/>
    </sheetView>
  </sheetViews>
  <sheetFormatPr defaultRowHeight="15.75" x14ac:dyDescent="0.25"/>
  <cols>
    <col min="1" max="1" width="28.5" customWidth="1"/>
    <col min="2" max="2" width="14.75" style="45" customWidth="1"/>
  </cols>
  <sheetData>
    <row r="1" spans="1:5" ht="24.75" x14ac:dyDescent="0.3">
      <c r="A1" s="13" t="s">
        <v>0</v>
      </c>
      <c r="B1" s="89"/>
      <c r="C1" s="11"/>
      <c r="D1" s="2"/>
      <c r="E1" s="2"/>
    </row>
    <row r="2" spans="1:5" x14ac:dyDescent="0.25">
      <c r="A2" s="17" t="s">
        <v>29</v>
      </c>
      <c r="B2" s="90"/>
      <c r="C2" s="12"/>
      <c r="D2" s="3"/>
      <c r="E2" s="3"/>
    </row>
    <row r="3" spans="1:5" ht="16.5" thickBot="1" x14ac:dyDescent="0.3">
      <c r="A3" s="3"/>
      <c r="B3" s="91"/>
      <c r="C3" s="12"/>
      <c r="D3" s="3"/>
      <c r="E3" s="3"/>
    </row>
    <row r="4" spans="1:5" ht="20.100000000000001" customHeight="1" x14ac:dyDescent="0.25">
      <c r="A4" s="1"/>
      <c r="B4" s="152" t="s">
        <v>57</v>
      </c>
      <c r="C4" s="166" t="s">
        <v>13</v>
      </c>
      <c r="D4" s="167" t="s">
        <v>14</v>
      </c>
      <c r="E4" s="167" t="s">
        <v>17</v>
      </c>
    </row>
    <row r="5" spans="1:5" ht="20.100000000000001" customHeight="1" x14ac:dyDescent="0.25">
      <c r="A5" s="76" t="s">
        <v>35</v>
      </c>
      <c r="B5" s="160"/>
      <c r="C5" s="159"/>
      <c r="D5" s="87"/>
      <c r="E5" s="87"/>
    </row>
    <row r="6" spans="1:5" ht="20.100000000000001" customHeight="1" x14ac:dyDescent="0.25">
      <c r="A6" s="33" t="s">
        <v>8</v>
      </c>
      <c r="B6" s="156">
        <f t="shared" ref="B6:B12" si="0">SUM(C6:E6)</f>
        <v>0</v>
      </c>
      <c r="C6" s="26"/>
      <c r="D6" s="27"/>
      <c r="E6" s="27"/>
    </row>
    <row r="7" spans="1:5" ht="20.100000000000001" customHeight="1" x14ac:dyDescent="0.25">
      <c r="A7" s="33" t="s">
        <v>9</v>
      </c>
      <c r="B7" s="121">
        <f t="shared" si="0"/>
        <v>0</v>
      </c>
      <c r="C7" s="26"/>
      <c r="D7" s="27"/>
      <c r="E7" s="27"/>
    </row>
    <row r="8" spans="1:5" ht="20.100000000000001" customHeight="1" x14ac:dyDescent="0.25">
      <c r="A8" s="28" t="s">
        <v>4</v>
      </c>
      <c r="B8" s="121">
        <f t="shared" si="0"/>
        <v>0</v>
      </c>
      <c r="C8" s="26"/>
      <c r="D8" s="27"/>
      <c r="E8" s="27"/>
    </row>
    <row r="9" spans="1:5" ht="20.100000000000001" customHeight="1" x14ac:dyDescent="0.25">
      <c r="A9" s="28" t="s">
        <v>7</v>
      </c>
      <c r="B9" s="121">
        <f t="shared" si="0"/>
        <v>0</v>
      </c>
      <c r="C9" s="26"/>
      <c r="D9" s="27"/>
      <c r="E9" s="27"/>
    </row>
    <row r="10" spans="1:5" ht="20.100000000000001" customHeight="1" x14ac:dyDescent="0.25">
      <c r="A10" s="28" t="s">
        <v>18</v>
      </c>
      <c r="B10" s="121">
        <f t="shared" si="0"/>
        <v>0</v>
      </c>
      <c r="C10" s="26"/>
      <c r="D10" s="27"/>
      <c r="E10" s="27"/>
    </row>
    <row r="11" spans="1:5" ht="20.100000000000001" customHeight="1" x14ac:dyDescent="0.25">
      <c r="A11" s="28" t="s">
        <v>5</v>
      </c>
      <c r="B11" s="122">
        <f t="shared" si="0"/>
        <v>0</v>
      </c>
      <c r="C11" s="26"/>
      <c r="D11" s="27"/>
      <c r="E11" s="27"/>
    </row>
    <row r="12" spans="1:5" ht="20.100000000000001" customHeight="1" x14ac:dyDescent="0.25">
      <c r="A12" s="53" t="s">
        <v>31</v>
      </c>
      <c r="B12" s="124">
        <f t="shared" si="0"/>
        <v>0</v>
      </c>
      <c r="C12" s="60"/>
      <c r="D12" s="61"/>
      <c r="E12" s="61"/>
    </row>
    <row r="13" spans="1:5" ht="20.100000000000001" customHeight="1" x14ac:dyDescent="0.25">
      <c r="A13" s="80" t="s">
        <v>33</v>
      </c>
      <c r="B13" s="158"/>
      <c r="C13" s="95"/>
      <c r="D13" s="85"/>
      <c r="E13" s="85"/>
    </row>
    <row r="14" spans="1:5" ht="20.100000000000001" customHeight="1" x14ac:dyDescent="0.25">
      <c r="A14" s="62" t="s">
        <v>27</v>
      </c>
      <c r="B14" s="121">
        <f>SUM(C14:E14)</f>
        <v>0</v>
      </c>
      <c r="C14" s="68"/>
      <c r="D14" s="69"/>
      <c r="E14" s="69"/>
    </row>
    <row r="15" spans="1:5" ht="20.100000000000001" customHeight="1" x14ac:dyDescent="0.25">
      <c r="A15" s="28" t="s">
        <v>8</v>
      </c>
      <c r="B15" s="156">
        <f>SUM(C15:E15)</f>
        <v>0</v>
      </c>
      <c r="C15" s="35"/>
      <c r="D15" s="27"/>
      <c r="E15" s="27"/>
    </row>
    <row r="16" spans="1:5" ht="20.100000000000001" customHeight="1" x14ac:dyDescent="0.25">
      <c r="A16" s="28" t="s">
        <v>22</v>
      </c>
      <c r="B16" s="156">
        <f>SUM(C16:E16)</f>
        <v>0</v>
      </c>
      <c r="C16" s="26"/>
      <c r="D16" s="27"/>
      <c r="E16" s="27"/>
    </row>
    <row r="17" spans="1:5" ht="20.100000000000001" customHeight="1" x14ac:dyDescent="0.25">
      <c r="A17" s="28" t="s">
        <v>32</v>
      </c>
      <c r="B17" s="136">
        <f>SUM(C17:E17)</f>
        <v>0</v>
      </c>
      <c r="C17" s="26"/>
      <c r="D17" s="27"/>
      <c r="E17" s="27"/>
    </row>
    <row r="18" spans="1:5" ht="20.100000000000001" customHeight="1" x14ac:dyDescent="0.25">
      <c r="A18" s="28" t="s">
        <v>9</v>
      </c>
      <c r="B18" s="121">
        <f>SUM(C18:E18)</f>
        <v>0</v>
      </c>
      <c r="C18" s="26"/>
      <c r="D18" s="27"/>
      <c r="E18" s="27"/>
    </row>
    <row r="19" spans="1:5" ht="20.100000000000001" customHeight="1" x14ac:dyDescent="0.25">
      <c r="A19" s="28" t="s">
        <v>25</v>
      </c>
      <c r="B19" s="136" t="e">
        <f>SUM(B15/B16)/B14</f>
        <v>#DIV/0!</v>
      </c>
      <c r="C19" s="26"/>
      <c r="D19" s="27"/>
      <c r="E19" s="27"/>
    </row>
    <row r="20" spans="1:5" ht="20.100000000000001" customHeight="1" x14ac:dyDescent="0.25">
      <c r="A20" s="28" t="s">
        <v>31</v>
      </c>
      <c r="B20" s="124">
        <f>SUM(C20:E20)</f>
        <v>0</v>
      </c>
      <c r="C20" s="26"/>
      <c r="D20" s="27"/>
      <c r="E20" s="27"/>
    </row>
    <row r="21" spans="1:5" ht="20.100000000000001" customHeight="1" x14ac:dyDescent="0.25">
      <c r="A21" s="80" t="s">
        <v>36</v>
      </c>
      <c r="B21" s="158"/>
      <c r="C21" s="159"/>
      <c r="D21" s="87"/>
      <c r="E21" s="87"/>
    </row>
    <row r="22" spans="1:5" ht="20.100000000000001" customHeight="1" x14ac:dyDescent="0.25">
      <c r="A22" s="33" t="s">
        <v>27</v>
      </c>
      <c r="B22" s="121">
        <f t="shared" ref="B22:B27" si="1">SUM(C22:E22)</f>
        <v>0</v>
      </c>
      <c r="C22" s="26"/>
      <c r="D22" s="27"/>
      <c r="E22" s="27"/>
    </row>
    <row r="23" spans="1:5" ht="20.100000000000001" customHeight="1" x14ac:dyDescent="0.25">
      <c r="A23" s="28" t="s">
        <v>8</v>
      </c>
      <c r="B23" s="156">
        <f t="shared" si="1"/>
        <v>0</v>
      </c>
      <c r="C23" s="29"/>
      <c r="D23" s="29"/>
      <c r="E23" s="29"/>
    </row>
    <row r="24" spans="1:5" ht="20.100000000000001" customHeight="1" x14ac:dyDescent="0.25">
      <c r="A24" s="28" t="s">
        <v>22</v>
      </c>
      <c r="B24" s="156">
        <f t="shared" si="1"/>
        <v>0</v>
      </c>
      <c r="C24" s="29"/>
      <c r="D24" s="29"/>
      <c r="E24" s="29"/>
    </row>
    <row r="25" spans="1:5" ht="20.100000000000001" customHeight="1" x14ac:dyDescent="0.25">
      <c r="A25" s="28" t="s">
        <v>32</v>
      </c>
      <c r="B25" s="136">
        <f t="shared" si="1"/>
        <v>0</v>
      </c>
      <c r="C25" s="29"/>
      <c r="D25" s="29"/>
      <c r="E25" s="29"/>
    </row>
    <row r="26" spans="1:5" ht="20.100000000000001" customHeight="1" x14ac:dyDescent="0.25">
      <c r="A26" s="28" t="s">
        <v>44</v>
      </c>
      <c r="B26" s="122">
        <f t="shared" si="1"/>
        <v>0</v>
      </c>
      <c r="C26" s="29"/>
      <c r="D26" s="29"/>
      <c r="E26" s="29"/>
    </row>
    <row r="27" spans="1:5" ht="20.100000000000001" customHeight="1" x14ac:dyDescent="0.25">
      <c r="A27" s="28" t="s">
        <v>7</v>
      </c>
      <c r="B27" s="121">
        <f t="shared" si="1"/>
        <v>0</v>
      </c>
      <c r="C27" s="26"/>
      <c r="D27" s="27"/>
      <c r="E27" s="27"/>
    </row>
    <row r="28" spans="1:5" ht="20.100000000000001" customHeight="1" x14ac:dyDescent="0.25">
      <c r="A28" s="28" t="s">
        <v>6</v>
      </c>
      <c r="B28" s="156" t="e">
        <f>SUM(B23-B24)/B27</f>
        <v>#DIV/0!</v>
      </c>
      <c r="C28" s="26"/>
      <c r="D28" s="27"/>
      <c r="E28" s="27"/>
    </row>
    <row r="29" spans="1:5" ht="20.100000000000001" customHeight="1" x14ac:dyDescent="0.25">
      <c r="A29" s="28" t="s">
        <v>31</v>
      </c>
      <c r="B29" s="124">
        <f>SUM(C29:E29)</f>
        <v>0</v>
      </c>
      <c r="C29" s="26"/>
      <c r="D29" s="27"/>
      <c r="E29" s="27"/>
    </row>
    <row r="30" spans="1:5" ht="20.100000000000001" customHeight="1" x14ac:dyDescent="0.25">
      <c r="A30" s="161" t="s">
        <v>34</v>
      </c>
      <c r="B30" s="162"/>
      <c r="C30" s="159"/>
      <c r="D30" s="87"/>
      <c r="E30" s="87"/>
    </row>
    <row r="31" spans="1:5" ht="20.100000000000001" customHeight="1" x14ac:dyDescent="0.25">
      <c r="A31" s="28" t="s">
        <v>27</v>
      </c>
      <c r="B31" s="121">
        <f>SUM(C31:E31)</f>
        <v>0</v>
      </c>
      <c r="C31" s="26"/>
      <c r="D31" s="27"/>
      <c r="E31" s="27"/>
    </row>
    <row r="32" spans="1:5" ht="20.100000000000001" customHeight="1" x14ac:dyDescent="0.25">
      <c r="A32" s="28" t="s">
        <v>8</v>
      </c>
      <c r="B32" s="156">
        <f>SUM(C32:E32)</f>
        <v>0</v>
      </c>
      <c r="C32" s="26"/>
      <c r="D32" s="27"/>
      <c r="E32" s="27"/>
    </row>
    <row r="33" spans="1:5" ht="20.100000000000001" customHeight="1" x14ac:dyDescent="0.25">
      <c r="A33" s="28" t="s">
        <v>25</v>
      </c>
      <c r="B33" s="156" t="e">
        <f>SUM(B32/B31)</f>
        <v>#DIV/0!</v>
      </c>
      <c r="C33" s="26"/>
      <c r="D33" s="27"/>
      <c r="E33" s="27"/>
    </row>
    <row r="34" spans="1:5" ht="20.100000000000001" customHeight="1" x14ac:dyDescent="0.25">
      <c r="A34" s="28" t="s">
        <v>7</v>
      </c>
      <c r="B34" s="121">
        <f>SUM(C34:E34)</f>
        <v>0</v>
      </c>
      <c r="C34" s="26"/>
      <c r="D34" s="27"/>
      <c r="E34" s="27"/>
    </row>
    <row r="35" spans="1:5" ht="20.100000000000001" customHeight="1" x14ac:dyDescent="0.25">
      <c r="A35" s="28" t="s">
        <v>31</v>
      </c>
      <c r="B35" s="124">
        <f>SUM(C35:E35)</f>
        <v>0</v>
      </c>
      <c r="C35" s="26"/>
      <c r="D35" s="27"/>
      <c r="E35" s="27"/>
    </row>
    <row r="36" spans="1:5" x14ac:dyDescent="0.25">
      <c r="A36" s="18"/>
      <c r="B36" s="157"/>
      <c r="C36" s="23"/>
      <c r="D36" s="20"/>
      <c r="E36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Report</vt:lpstr>
      <vt:lpstr>Q1</vt:lpstr>
      <vt:lpstr>Q2</vt:lpstr>
      <vt:lpstr>Q3</vt:lpstr>
      <vt:lpstr>Q4</vt:lpstr>
      <vt:lpstr>'Q1'!Print_Area</vt:lpstr>
    </vt:vector>
  </TitlesOfParts>
  <Company>Verdin Marketing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Campolmi</dc:creator>
  <cp:lastModifiedBy>Brent Haugen</cp:lastModifiedBy>
  <cp:lastPrinted>2017-02-10T17:57:04Z</cp:lastPrinted>
  <dcterms:created xsi:type="dcterms:W3CDTF">2016-10-25T15:20:51Z</dcterms:created>
  <dcterms:modified xsi:type="dcterms:W3CDTF">2017-02-17T21:43:53Z</dcterms:modified>
</cp:coreProperties>
</file>