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120" yWindow="120" windowWidth="11480" windowHeight="9280"/>
  </bookViews>
  <sheets>
    <sheet name="Budget" sheetId="1" r:id="rId1"/>
    <sheet name="Summary" sheetId="2" r:id="rId2"/>
  </sheets>
  <definedNames>
    <definedName name="_xlnm.Print_Area" localSheetId="0">Budget!$A$1:$C$111</definedName>
  </definedNames>
  <calcPr calcId="11421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0" i="1"/>
  <c r="C20"/>
  <c r="C30"/>
  <c r="C37"/>
  <c r="C47"/>
  <c r="C49"/>
  <c r="C57"/>
  <c r="C63"/>
  <c r="C65"/>
  <c r="C80"/>
  <c r="C89"/>
  <c r="C91"/>
  <c r="C103"/>
  <c r="C105"/>
  <c r="C107"/>
  <c r="C111"/>
  <c r="C11" i="2"/>
  <c r="C18"/>
  <c r="C22"/>
  <c r="C27"/>
  <c r="C29"/>
  <c r="C31"/>
  <c r="C33"/>
  <c r="D18"/>
  <c r="D22"/>
  <c r="F22"/>
  <c r="D27"/>
  <c r="D29"/>
</calcChain>
</file>

<file path=xl/sharedStrings.xml><?xml version="1.0" encoding="utf-8"?>
<sst xmlns="http://schemas.openxmlformats.org/spreadsheetml/2006/main" count="127" uniqueCount="108">
  <si>
    <t>Total General Admin</t>
  </si>
  <si>
    <t>Office Operations/Occupancy</t>
  </si>
  <si>
    <t>Office/ Storage Rent</t>
  </si>
  <si>
    <t>Insurance - BOD and Liability</t>
  </si>
  <si>
    <t>Maintenance</t>
  </si>
  <si>
    <t>Taxes</t>
  </si>
  <si>
    <t>Telephone/Telecommunications</t>
  </si>
  <si>
    <t>Utilities</t>
  </si>
  <si>
    <t>Total Occupancy Costs</t>
  </si>
  <si>
    <t>TOTAL ADMIN EXPENSES</t>
  </si>
  <si>
    <t>Personnel</t>
  </si>
  <si>
    <t>Salaries &amp; Wages</t>
  </si>
  <si>
    <t>Paid Time Off</t>
  </si>
  <si>
    <t>Payroll Taxes</t>
  </si>
  <si>
    <t>Payroll Processing Fees</t>
  </si>
  <si>
    <t>Workers Comp Insurance</t>
  </si>
  <si>
    <t>Health Insurance</t>
  </si>
  <si>
    <t>Other Employee Benefits</t>
  </si>
  <si>
    <t>Contract Work</t>
  </si>
  <si>
    <t>Employee Recruitment</t>
  </si>
  <si>
    <t>Total Personnel</t>
  </si>
  <si>
    <t>TOTAL EXPENSES</t>
  </si>
  <si>
    <t>From Reserve Account</t>
  </si>
  <si>
    <t>Net INCOME</t>
  </si>
  <si>
    <t>Budget Summary</t>
  </si>
  <si>
    <t>2018-2019</t>
  </si>
  <si>
    <t>TOT Match</t>
  </si>
  <si>
    <t>Admin Fee</t>
  </si>
  <si>
    <t>Cooperative &amp; Guide Advertising</t>
  </si>
  <si>
    <t>Miscellaneous</t>
  </si>
  <si>
    <t>Interest</t>
  </si>
  <si>
    <t>Subtotal</t>
  </si>
  <si>
    <t>Office Operations</t>
  </si>
  <si>
    <t>Total Expenses</t>
  </si>
  <si>
    <t>Net Income</t>
  </si>
  <si>
    <t>Net Operating Income</t>
  </si>
  <si>
    <t>Dues &amp; Subscriptions</t>
  </si>
  <si>
    <t>Acct #</t>
  </si>
  <si>
    <t>VMC FY 2018-19 Budget</t>
  </si>
  <si>
    <t>Amount</t>
  </si>
  <si>
    <t>INCOME</t>
  </si>
  <si>
    <t>BID Assessment</t>
  </si>
  <si>
    <t xml:space="preserve">50% Match </t>
  </si>
  <si>
    <t xml:space="preserve">County Admin Fee </t>
  </si>
  <si>
    <t>Cooperative Advertising</t>
  </si>
  <si>
    <t>Event Brochure Ads</t>
  </si>
  <si>
    <t>Misc Income</t>
  </si>
  <si>
    <t>Interest Income</t>
  </si>
  <si>
    <t>Total Income</t>
  </si>
  <si>
    <t>MEDIA &amp; WEBSITE</t>
  </si>
  <si>
    <t>Advertising/Media</t>
  </si>
  <si>
    <t>Print &amp; Online Advertising</t>
  </si>
  <si>
    <t>Advertising Development &amp; Design</t>
  </si>
  <si>
    <t>Photography</t>
  </si>
  <si>
    <t>Research &amp; Development</t>
  </si>
  <si>
    <t>Video Development</t>
  </si>
  <si>
    <t>Marketing Contingency</t>
  </si>
  <si>
    <t>Total Advertising/Media</t>
  </si>
  <si>
    <t>Marketing &amp; Public Relations</t>
  </si>
  <si>
    <t xml:space="preserve">Public Relations Contract </t>
  </si>
  <si>
    <t>Marketing Agency Contract</t>
  </si>
  <si>
    <t xml:space="preserve">Clipping Service </t>
  </si>
  <si>
    <t>In-Market PR Stunts</t>
  </si>
  <si>
    <t>Media Events</t>
  </si>
  <si>
    <t>Travel - Public Relations Related</t>
  </si>
  <si>
    <t>Visiting Media FAM Expenses</t>
  </si>
  <si>
    <t>Total Marketing and Public Relations</t>
  </si>
  <si>
    <t>Website Maintenance /Development</t>
  </si>
  <si>
    <t>Interactive Media Coordinator</t>
  </si>
  <si>
    <t>Content Creation</t>
  </si>
  <si>
    <t>Development/Maintenance</t>
  </si>
  <si>
    <t xml:space="preserve">Interactive Marketing </t>
  </si>
  <si>
    <t>Total Website Maintenance/Development</t>
  </si>
  <si>
    <t>Leisure / Group Sales</t>
  </si>
  <si>
    <t>Promotional Items &amp; Booth Development</t>
  </si>
  <si>
    <t>Consumer and Trade Shows</t>
  </si>
  <si>
    <t>State Fair Exhibit</t>
  </si>
  <si>
    <t>Shipping - Travel Shows</t>
  </si>
  <si>
    <t>Travel - Leisure/Group Sales Related</t>
  </si>
  <si>
    <t>Travel - Group &amp; Meeting FAMs</t>
  </si>
  <si>
    <t>Misc. Sales Opportunities</t>
  </si>
  <si>
    <t>Total Leisure/Group Sales</t>
  </si>
  <si>
    <t>TOTAL MEDIA &amp; WEBSITE</t>
  </si>
  <si>
    <t>VISITOR SERVICES &amp; PARTNERSHIPS</t>
  </si>
  <si>
    <t>Partnerships</t>
  </si>
  <si>
    <t>Conferences, seminars, education</t>
  </si>
  <si>
    <t>In-County Relations</t>
  </si>
  <si>
    <t>Memberships</t>
  </si>
  <si>
    <t>North Coast Tourism Council</t>
  </si>
  <si>
    <t>Total Partnerships</t>
  </si>
  <si>
    <t>Visitor Services/Fulfillment</t>
  </si>
  <si>
    <t>Event and Festival Guides</t>
  </si>
  <si>
    <t>Incentive &amp; Sponsorship Programs</t>
  </si>
  <si>
    <t>Signage - Gateway, Kiosks &amp; Directional</t>
  </si>
  <si>
    <t>Total Visitor Services/Fulfillment</t>
  </si>
  <si>
    <t>TOTAL VISITOR SVS &amp; PARTNERSHIPS</t>
  </si>
  <si>
    <t>ADMINISTRATIVE EXPENSES</t>
  </si>
  <si>
    <t>General Admin</t>
  </si>
  <si>
    <t xml:space="preserve">Accounting </t>
  </si>
  <si>
    <t>Bank Fees</t>
  </si>
  <si>
    <t>Board Development &amp; Training</t>
  </si>
  <si>
    <t>Copying/Printing</t>
  </si>
  <si>
    <t>Legal Fees</t>
  </si>
  <si>
    <t>Licenses &amp; Permits</t>
  </si>
  <si>
    <t>Meeting Expenses</t>
  </si>
  <si>
    <t>Postage/Shipping</t>
  </si>
  <si>
    <t>VMC Administrative Travel</t>
  </si>
  <si>
    <t>Office Supplies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</si>
</sst>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Verdana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17" borderId="0" applyNumberFormat="0" applyBorder="0" applyAlignment="0" applyProtection="0"/>
    <xf numFmtId="0" fontId="4" fillId="9" borderId="1" applyNumberFormat="0" applyAlignment="0" applyProtection="0"/>
    <xf numFmtId="0" fontId="5" fillId="15" borderId="2" applyNumberFormat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10" borderId="0" applyNumberFormat="0" applyBorder="0" applyAlignment="0" applyProtection="0"/>
    <xf numFmtId="0" fontId="1" fillId="5" borderId="7" applyNumberFormat="0" applyFont="0" applyAlignment="0" applyProtection="0"/>
    <xf numFmtId="0" fontId="14" fillId="9" borderId="8" applyNumberFormat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65">
    <xf numFmtId="0" fontId="0" fillId="0" borderId="0" xfId="0"/>
    <xf numFmtId="0" fontId="16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164" fontId="19" fillId="0" borderId="12" xfId="28" applyNumberFormat="1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16" fillId="0" borderId="14" xfId="0" applyFont="1" applyBorder="1" applyAlignment="1">
      <alignment wrapText="1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wrapText="1"/>
    </xf>
    <xf numFmtId="0" fontId="1" fillId="0" borderId="16" xfId="0" applyFont="1" applyBorder="1"/>
    <xf numFmtId="0" fontId="20" fillId="18" borderId="17" xfId="0" applyFont="1" applyFill="1" applyBorder="1"/>
    <xf numFmtId="0" fontId="1" fillId="0" borderId="14" xfId="0" applyFont="1" applyBorder="1"/>
    <xf numFmtId="0" fontId="16" fillId="0" borderId="16" xfId="0" applyFont="1" applyBorder="1"/>
    <xf numFmtId="0" fontId="0" fillId="19" borderId="15" xfId="0" applyFill="1" applyBorder="1" applyAlignment="1">
      <alignment horizontal="center"/>
    </xf>
    <xf numFmtId="0" fontId="16" fillId="18" borderId="16" xfId="0" applyFont="1" applyFill="1" applyBorder="1"/>
    <xf numFmtId="0" fontId="0" fillId="19" borderId="0" xfId="0" applyFill="1"/>
    <xf numFmtId="0" fontId="0" fillId="0" borderId="16" xfId="0" applyFont="1" applyBorder="1"/>
    <xf numFmtId="0" fontId="21" fillId="19" borderId="16" xfId="30" applyFont="1" applyFill="1" applyBorder="1"/>
    <xf numFmtId="0" fontId="0" fillId="19" borderId="15" xfId="0" applyFont="1" applyFill="1" applyBorder="1" applyAlignment="1">
      <alignment horizontal="center"/>
    </xf>
    <xf numFmtId="0" fontId="0" fillId="19" borderId="0" xfId="0" applyFont="1" applyFill="1"/>
    <xf numFmtId="0" fontId="16" fillId="19" borderId="16" xfId="0" applyFont="1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/>
    <xf numFmtId="0" fontId="16" fillId="0" borderId="21" xfId="0" applyFont="1" applyBorder="1"/>
    <xf numFmtId="0" fontId="1" fillId="0" borderId="21" xfId="0" applyFont="1" applyBorder="1"/>
    <xf numFmtId="0" fontId="20" fillId="0" borderId="20" xfId="0" applyFont="1" applyBorder="1"/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28" applyNumberFormat="1" applyFont="1"/>
    <xf numFmtId="10" fontId="1" fillId="0" borderId="0" xfId="40" applyNumberFormat="1" applyFont="1"/>
    <xf numFmtId="44" fontId="1" fillId="0" borderId="0" xfId="28" applyFont="1"/>
    <xf numFmtId="0" fontId="16" fillId="0" borderId="0" xfId="0" applyFont="1" applyBorder="1"/>
    <xf numFmtId="44" fontId="1" fillId="0" borderId="0" xfId="28" applyFont="1" applyBorder="1"/>
    <xf numFmtId="164" fontId="1" fillId="0" borderId="0" xfId="28" applyNumberFormat="1" applyFont="1" applyBorder="1"/>
    <xf numFmtId="44" fontId="1" fillId="0" borderId="22" xfId="28" applyFont="1" applyBorder="1"/>
    <xf numFmtId="44" fontId="1" fillId="0" borderId="23" xfId="28" applyFont="1" applyBorder="1"/>
    <xf numFmtId="0" fontId="0" fillId="0" borderId="0" xfId="0" applyBorder="1"/>
    <xf numFmtId="10" fontId="0" fillId="0" borderId="0" xfId="0" applyNumberFormat="1"/>
    <xf numFmtId="0" fontId="16" fillId="0" borderId="0" xfId="0" applyFont="1" applyFill="1" applyBorder="1"/>
    <xf numFmtId="44" fontId="16" fillId="0" borderId="0" xfId="28" applyFont="1" applyBorder="1"/>
    <xf numFmtId="44" fontId="16" fillId="0" borderId="23" xfId="28" applyFont="1" applyBorder="1"/>
    <xf numFmtId="44" fontId="16" fillId="0" borderId="22" xfId="28" applyFont="1" applyBorder="1"/>
    <xf numFmtId="0" fontId="20" fillId="0" borderId="0" xfId="0" applyFont="1" applyBorder="1"/>
    <xf numFmtId="10" fontId="1" fillId="0" borderId="0" xfId="40" applyNumberFormat="1" applyFont="1" applyBorder="1"/>
    <xf numFmtId="44" fontId="20" fillId="0" borderId="0" xfId="28" applyFont="1" applyBorder="1" applyAlignment="1">
      <alignment horizontal="center"/>
    </xf>
    <xf numFmtId="44" fontId="1" fillId="0" borderId="22" xfId="28" applyFont="1" applyFill="1" applyBorder="1"/>
    <xf numFmtId="0" fontId="0" fillId="0" borderId="24" xfId="0" applyBorder="1" applyAlignment="1">
      <alignment horizontal="center"/>
    </xf>
    <xf numFmtId="0" fontId="20" fillId="0" borderId="25" xfId="0" applyFont="1" applyBorder="1"/>
    <xf numFmtId="164" fontId="20" fillId="0" borderId="26" xfId="28" applyNumberFormat="1" applyFont="1" applyBorder="1"/>
    <xf numFmtId="0" fontId="16" fillId="18" borderId="21" xfId="0" applyFont="1" applyFill="1" applyBorder="1"/>
    <xf numFmtId="164" fontId="1" fillId="0" borderId="27" xfId="28" applyNumberFormat="1" applyFont="1" applyBorder="1" applyAlignment="1">
      <alignment wrapText="1"/>
    </xf>
    <xf numFmtId="164" fontId="1" fillId="0" borderId="28" xfId="28" applyNumberFormat="1" applyFont="1" applyBorder="1" applyAlignment="1">
      <alignment wrapText="1"/>
    </xf>
    <xf numFmtId="164" fontId="1" fillId="0" borderId="28" xfId="28" applyNumberFormat="1" applyFont="1" applyBorder="1"/>
    <xf numFmtId="164" fontId="20" fillId="18" borderId="29" xfId="28" applyNumberFormat="1" applyFont="1" applyFill="1" applyBorder="1"/>
    <xf numFmtId="164" fontId="1" fillId="0" borderId="27" xfId="28" applyNumberFormat="1" applyFont="1" applyBorder="1"/>
    <xf numFmtId="164" fontId="16" fillId="18" borderId="28" xfId="28" applyNumberFormat="1" applyFont="1" applyFill="1" applyBorder="1"/>
    <xf numFmtId="164" fontId="21" fillId="19" borderId="28" xfId="30" applyNumberFormat="1" applyFont="1" applyFill="1" applyBorder="1"/>
    <xf numFmtId="164" fontId="16" fillId="0" borderId="28" xfId="28" applyNumberFormat="1" applyFont="1" applyBorder="1"/>
    <xf numFmtId="164" fontId="1" fillId="18" borderId="28" xfId="28" applyNumberFormat="1" applyFont="1" applyFill="1" applyBorder="1"/>
    <xf numFmtId="164" fontId="16" fillId="19" borderId="28" xfId="28" applyNumberFormat="1" applyFont="1" applyFill="1" applyBorder="1"/>
    <xf numFmtId="0" fontId="0" fillId="0" borderId="30" xfId="0" applyBorder="1" applyAlignment="1">
      <alignment horizontal="center"/>
    </xf>
    <xf numFmtId="164" fontId="20" fillId="18" borderId="28" xfId="28" applyNumberFormat="1" applyFont="1" applyFill="1" applyBorder="1"/>
    <xf numFmtId="164" fontId="1" fillId="0" borderId="31" xfId="28" applyNumberFormat="1" applyFont="1" applyBorder="1"/>
    <xf numFmtId="164" fontId="20" fillId="0" borderId="28" xfId="28" applyNumberFormat="1" applyFont="1" applyBorder="1"/>
    <xf numFmtId="164" fontId="20" fillId="0" borderId="31" xfId="28" applyNumberFormat="1" applyFont="1" applyBorder="1"/>
  </cellXfs>
  <cellStyles count="44">
    <cellStyle name="Accent1" xfId="19" builtinId="29" customBuiltin="1"/>
    <cellStyle name="Accent1 - 20%" xfId="1" builtinId="30" customBuiltin="1"/>
    <cellStyle name="Accent1 - 40%" xfId="7" builtinId="31" customBuiltin="1"/>
    <cellStyle name="Accent1 - 60%" xfId="13" builtinId="32" customBuiltin="1"/>
    <cellStyle name="Accent2" xfId="20" builtinId="33" customBuiltin="1"/>
    <cellStyle name="Accent2 - 20%" xfId="2" builtinId="34" customBuiltin="1"/>
    <cellStyle name="Accent2 - 40%" xfId="8" builtinId="35" customBuiltin="1"/>
    <cellStyle name="Accent2 - 60%" xfId="14" builtinId="36" customBuiltin="1"/>
    <cellStyle name="Accent3" xfId="21" builtinId="37" customBuiltin="1"/>
    <cellStyle name="Accent3 - 20%" xfId="3" builtinId="38" customBuiltin="1"/>
    <cellStyle name="Accent3 - 40%" xfId="9" builtinId="39" customBuiltin="1"/>
    <cellStyle name="Accent3 - 60%" xfId="15" builtinId="40" customBuiltin="1"/>
    <cellStyle name="Accent4" xfId="22" builtinId="41" customBuiltin="1"/>
    <cellStyle name="Accent4 - 20%" xfId="4" builtinId="42" customBuiltin="1"/>
    <cellStyle name="Accent4 - 40%" xfId="10" builtinId="43" customBuiltin="1"/>
    <cellStyle name="Accent4 - 60%" xfId="16" builtinId="44" customBuiltin="1"/>
    <cellStyle name="Accent5" xfId="23" builtinId="45" customBuiltin="1"/>
    <cellStyle name="Accent5 - 20%" xfId="5" builtinId="46" customBuiltin="1"/>
    <cellStyle name="Accent5 - 40%" xfId="11" builtinId="47" customBuiltin="1"/>
    <cellStyle name="Accent5 - 60%" xfId="17" builtinId="48" customBuiltin="1"/>
    <cellStyle name="Accent6" xfId="24" builtinId="49" customBuiltin="1"/>
    <cellStyle name="Accent6 - 20%" xfId="6" builtinId="50" customBuiltin="1"/>
    <cellStyle name="Accent6 - 40%" xfId="12" builtinId="51" customBuiltin="1"/>
    <cellStyle name="Accent6 - 60%" xfId="18" builtinId="52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Sheet 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111"/>
  <sheetViews>
    <sheetView tabSelected="1" workbookViewId="0">
      <pane ySplit="1" topLeftCell="A2" activePane="bottomLeft" state="frozen"/>
      <selection pane="bottomLeft" activeCell="C2" sqref="C2"/>
    </sheetView>
  </sheetViews>
  <sheetFormatPr baseColWidth="10" defaultColWidth="8.625" defaultRowHeight="15"/>
  <cols>
    <col min="1" max="1" width="8.625" style="26"/>
    <col min="2" max="2" width="37.75" style="27" customWidth="1"/>
    <col min="3" max="3" width="17.125" style="28" customWidth="1"/>
  </cols>
  <sheetData>
    <row r="1" spans="1:3" ht="30.75" customHeight="1" thickBot="1">
      <c r="A1" s="1" t="s">
        <v>37</v>
      </c>
      <c r="B1" s="2" t="s">
        <v>38</v>
      </c>
      <c r="C1" s="3" t="s">
        <v>39</v>
      </c>
    </row>
    <row r="2" spans="1:3">
      <c r="A2" s="4"/>
      <c r="B2" s="5" t="s">
        <v>40</v>
      </c>
      <c r="C2" s="50"/>
    </row>
    <row r="3" spans="1:3">
      <c r="A3" s="6">
        <v>4030</v>
      </c>
      <c r="B3" s="7" t="s">
        <v>41</v>
      </c>
      <c r="C3" s="51">
        <v>895796</v>
      </c>
    </row>
    <row r="4" spans="1:3">
      <c r="A4" s="6">
        <v>4035</v>
      </c>
      <c r="B4" s="8" t="s">
        <v>42</v>
      </c>
      <c r="C4" s="52">
        <v>426541</v>
      </c>
    </row>
    <row r="5" spans="1:3">
      <c r="A5" s="6">
        <v>4040</v>
      </c>
      <c r="B5" s="8" t="s">
        <v>43</v>
      </c>
      <c r="C5" s="52">
        <v>-26874</v>
      </c>
    </row>
    <row r="6" spans="1:3">
      <c r="A6" s="6">
        <v>4250</v>
      </c>
      <c r="B6" s="8" t="s">
        <v>44</v>
      </c>
      <c r="C6" s="52">
        <v>15000</v>
      </c>
    </row>
    <row r="7" spans="1:3">
      <c r="A7" s="6">
        <v>4830</v>
      </c>
      <c r="B7" s="8" t="s">
        <v>45</v>
      </c>
      <c r="C7" s="52">
        <v>7500</v>
      </c>
    </row>
    <row r="8" spans="1:3">
      <c r="A8" s="6">
        <v>4940</v>
      </c>
      <c r="B8" s="8" t="s">
        <v>46</v>
      </c>
      <c r="C8" s="52">
        <v>12000</v>
      </c>
    </row>
    <row r="9" spans="1:3">
      <c r="A9" s="6">
        <v>4950</v>
      </c>
      <c r="B9" s="8" t="s">
        <v>47</v>
      </c>
      <c r="C9" s="52">
        <v>120</v>
      </c>
    </row>
    <row r="10" spans="1:3" ht="17" thickBot="1">
      <c r="A10" s="6"/>
      <c r="B10" s="9" t="s">
        <v>48</v>
      </c>
      <c r="C10" s="53">
        <f>SUM(C3:C9)</f>
        <v>1330083</v>
      </c>
    </row>
    <row r="11" spans="1:3" ht="6.75" customHeight="1" thickTop="1">
      <c r="A11" s="6"/>
      <c r="B11" s="10"/>
      <c r="C11" s="54"/>
    </row>
    <row r="12" spans="1:3">
      <c r="A12" s="6"/>
      <c r="B12" s="11" t="s">
        <v>49</v>
      </c>
      <c r="C12" s="52"/>
    </row>
    <row r="13" spans="1:3">
      <c r="A13" s="6"/>
      <c r="B13" s="11" t="s">
        <v>50</v>
      </c>
      <c r="C13" s="52"/>
    </row>
    <row r="14" spans="1:3">
      <c r="A14" s="6">
        <v>5130</v>
      </c>
      <c r="B14" s="8" t="s">
        <v>51</v>
      </c>
      <c r="C14" s="52">
        <v>412000</v>
      </c>
    </row>
    <row r="15" spans="1:3">
      <c r="A15" s="6">
        <v>5150</v>
      </c>
      <c r="B15" s="8" t="s">
        <v>52</v>
      </c>
      <c r="C15" s="52">
        <v>10000</v>
      </c>
    </row>
    <row r="16" spans="1:3">
      <c r="A16" s="6">
        <v>5170</v>
      </c>
      <c r="B16" s="8" t="s">
        <v>53</v>
      </c>
      <c r="C16" s="52">
        <v>10000</v>
      </c>
    </row>
    <row r="17" spans="1:3">
      <c r="A17" s="6">
        <v>5240</v>
      </c>
      <c r="B17" s="8" t="s">
        <v>54</v>
      </c>
      <c r="C17" s="52">
        <v>20000</v>
      </c>
    </row>
    <row r="18" spans="1:3">
      <c r="A18" s="6">
        <v>5280</v>
      </c>
      <c r="B18" s="8" t="s">
        <v>55</v>
      </c>
      <c r="C18" s="52">
        <v>25000</v>
      </c>
    </row>
    <row r="19" spans="1:3">
      <c r="A19" s="6">
        <v>5290</v>
      </c>
      <c r="B19" s="8" t="s">
        <v>56</v>
      </c>
      <c r="C19" s="52">
        <v>10000</v>
      </c>
    </row>
    <row r="20" spans="1:3" s="14" customFormat="1">
      <c r="A20" s="12"/>
      <c r="B20" s="13" t="s">
        <v>57</v>
      </c>
      <c r="C20" s="55">
        <f>SUM(C14:C19)</f>
        <v>487000</v>
      </c>
    </row>
    <row r="21" spans="1:3" ht="7.5" customHeight="1">
      <c r="A21" s="6"/>
      <c r="B21" s="8"/>
      <c r="C21" s="52"/>
    </row>
    <row r="22" spans="1:3">
      <c r="A22" s="6"/>
      <c r="B22" s="11" t="s">
        <v>58</v>
      </c>
      <c r="C22" s="52"/>
    </row>
    <row r="23" spans="1:3">
      <c r="A23" s="6">
        <v>5510</v>
      </c>
      <c r="B23" s="15" t="s">
        <v>59</v>
      </c>
      <c r="C23" s="52">
        <v>98500</v>
      </c>
    </row>
    <row r="24" spans="1:3">
      <c r="A24" s="6">
        <v>5520</v>
      </c>
      <c r="B24" s="15" t="s">
        <v>60</v>
      </c>
      <c r="C24" s="52">
        <v>100000</v>
      </c>
    </row>
    <row r="25" spans="1:3">
      <c r="A25" s="6">
        <v>5540</v>
      </c>
      <c r="B25" s="15" t="s">
        <v>61</v>
      </c>
      <c r="C25" s="52">
        <v>7000</v>
      </c>
    </row>
    <row r="26" spans="1:3">
      <c r="A26" s="6">
        <v>5550</v>
      </c>
      <c r="B26" s="8" t="s">
        <v>62</v>
      </c>
      <c r="C26" s="52">
        <v>3000</v>
      </c>
    </row>
    <row r="27" spans="1:3">
      <c r="A27" s="6">
        <v>5560</v>
      </c>
      <c r="B27" s="8" t="s">
        <v>63</v>
      </c>
      <c r="C27" s="52">
        <v>3500</v>
      </c>
    </row>
    <row r="28" spans="1:3">
      <c r="A28" s="6">
        <v>5610</v>
      </c>
      <c r="B28" s="8" t="s">
        <v>64</v>
      </c>
      <c r="C28" s="52">
        <v>7500</v>
      </c>
    </row>
    <row r="29" spans="1:3">
      <c r="A29" s="6">
        <v>5650</v>
      </c>
      <c r="B29" s="8" t="s">
        <v>65</v>
      </c>
      <c r="C29" s="52">
        <v>14000</v>
      </c>
    </row>
    <row r="30" spans="1:3" s="14" customFormat="1">
      <c r="A30" s="12"/>
      <c r="B30" s="13" t="s">
        <v>66</v>
      </c>
      <c r="C30" s="55">
        <f>SUM(C23:C29)</f>
        <v>233500</v>
      </c>
    </row>
    <row r="31" spans="1:3" ht="6" customHeight="1">
      <c r="A31" s="6"/>
      <c r="B31" s="8"/>
      <c r="C31" s="52"/>
    </row>
    <row r="32" spans="1:3">
      <c r="A32" s="6"/>
      <c r="B32" s="11" t="s">
        <v>67</v>
      </c>
      <c r="C32" s="52"/>
    </row>
    <row r="33" spans="1:3">
      <c r="A33" s="6">
        <v>5710</v>
      </c>
      <c r="B33" s="8" t="s">
        <v>68</v>
      </c>
      <c r="C33" s="52">
        <v>30000</v>
      </c>
    </row>
    <row r="34" spans="1:3">
      <c r="A34" s="12">
        <v>5740</v>
      </c>
      <c r="B34" s="16" t="s">
        <v>69</v>
      </c>
      <c r="C34" s="56">
        <v>5000</v>
      </c>
    </row>
    <row r="35" spans="1:3">
      <c r="A35" s="6">
        <v>5750</v>
      </c>
      <c r="B35" s="8" t="s">
        <v>70</v>
      </c>
      <c r="C35" s="52">
        <v>20000</v>
      </c>
    </row>
    <row r="36" spans="1:3">
      <c r="A36" s="6">
        <v>5780</v>
      </c>
      <c r="B36" s="8" t="s">
        <v>71</v>
      </c>
      <c r="C36" s="52">
        <v>15000</v>
      </c>
    </row>
    <row r="37" spans="1:3" s="14" customFormat="1">
      <c r="A37" s="12"/>
      <c r="B37" s="13" t="s">
        <v>72</v>
      </c>
      <c r="C37" s="55">
        <f>SUM(C33:C36)</f>
        <v>70000</v>
      </c>
    </row>
    <row r="38" spans="1:3" ht="5.25" customHeight="1">
      <c r="A38" s="6"/>
      <c r="B38" s="8"/>
      <c r="C38" s="52"/>
    </row>
    <row r="39" spans="1:3">
      <c r="A39" s="6"/>
      <c r="B39" s="11" t="s">
        <v>73</v>
      </c>
      <c r="C39" s="52"/>
    </row>
    <row r="40" spans="1:3">
      <c r="A40" s="6">
        <v>5810</v>
      </c>
      <c r="B40" s="8" t="s">
        <v>74</v>
      </c>
      <c r="C40" s="52">
        <v>12000</v>
      </c>
    </row>
    <row r="41" spans="1:3">
      <c r="A41" s="6">
        <v>5820</v>
      </c>
      <c r="B41" s="8" t="s">
        <v>75</v>
      </c>
      <c r="C41" s="52">
        <v>15000</v>
      </c>
    </row>
    <row r="42" spans="1:3">
      <c r="A42" s="6">
        <v>5840</v>
      </c>
      <c r="B42" s="8" t="s">
        <v>76</v>
      </c>
      <c r="C42" s="52">
        <v>5000</v>
      </c>
    </row>
    <row r="43" spans="1:3">
      <c r="A43" s="6">
        <v>5870</v>
      </c>
      <c r="B43" s="8" t="s">
        <v>77</v>
      </c>
      <c r="C43" s="52">
        <v>3500</v>
      </c>
    </row>
    <row r="44" spans="1:3">
      <c r="A44" s="6">
        <v>5880</v>
      </c>
      <c r="B44" s="8" t="s">
        <v>78</v>
      </c>
      <c r="C44" s="52">
        <v>12000</v>
      </c>
    </row>
    <row r="45" spans="1:3">
      <c r="A45" s="6">
        <v>5885</v>
      </c>
      <c r="B45" s="8" t="s">
        <v>79</v>
      </c>
      <c r="C45" s="52">
        <v>12000</v>
      </c>
    </row>
    <row r="46" spans="1:3">
      <c r="A46" s="6">
        <v>5890</v>
      </c>
      <c r="B46" s="8" t="s">
        <v>80</v>
      </c>
      <c r="C46" s="52">
        <v>2000</v>
      </c>
    </row>
    <row r="47" spans="1:3" s="14" customFormat="1">
      <c r="A47" s="12"/>
      <c r="B47" s="13" t="s">
        <v>81</v>
      </c>
      <c r="C47" s="55">
        <f>SUM(C40:C46)</f>
        <v>61500</v>
      </c>
    </row>
    <row r="48" spans="1:3" ht="6.75" customHeight="1">
      <c r="A48" s="6"/>
      <c r="B48" s="11"/>
      <c r="C48" s="52"/>
    </row>
    <row r="49" spans="1:3">
      <c r="A49" s="6"/>
      <c r="B49" s="13" t="s">
        <v>82</v>
      </c>
      <c r="C49" s="55">
        <f>C20+C30+C37+C47</f>
        <v>852000</v>
      </c>
    </row>
    <row r="50" spans="1:3" ht="6.75" customHeight="1">
      <c r="A50" s="6"/>
      <c r="B50" s="11"/>
      <c r="C50" s="52"/>
    </row>
    <row r="51" spans="1:3">
      <c r="A51" s="6"/>
      <c r="B51" s="11" t="s">
        <v>83</v>
      </c>
      <c r="C51" s="52"/>
    </row>
    <row r="52" spans="1:3">
      <c r="A52" s="6"/>
      <c r="B52" s="11" t="s">
        <v>84</v>
      </c>
      <c r="C52" s="52"/>
    </row>
    <row r="53" spans="1:3">
      <c r="A53" s="6">
        <v>6550</v>
      </c>
      <c r="B53" s="15" t="s">
        <v>85</v>
      </c>
      <c r="C53" s="52">
        <v>12000</v>
      </c>
    </row>
    <row r="54" spans="1:3">
      <c r="A54" s="6">
        <v>6570</v>
      </c>
      <c r="B54" s="8" t="s">
        <v>86</v>
      </c>
      <c r="C54" s="52">
        <v>6000</v>
      </c>
    </row>
    <row r="55" spans="1:3">
      <c r="A55" s="6">
        <v>6590</v>
      </c>
      <c r="B55" s="15" t="s">
        <v>87</v>
      </c>
      <c r="C55" s="52">
        <v>8000</v>
      </c>
    </row>
    <row r="56" spans="1:3">
      <c r="A56" s="6"/>
      <c r="B56" s="8" t="s">
        <v>88</v>
      </c>
      <c r="C56" s="52">
        <v>10000</v>
      </c>
    </row>
    <row r="57" spans="1:3">
      <c r="A57" s="6"/>
      <c r="B57" s="13" t="s">
        <v>89</v>
      </c>
      <c r="C57" s="55">
        <f>SUM(C53:C56)</f>
        <v>36000</v>
      </c>
    </row>
    <row r="58" spans="1:3" ht="4.5" customHeight="1">
      <c r="A58" s="6"/>
      <c r="B58" s="11"/>
      <c r="C58" s="57"/>
    </row>
    <row r="59" spans="1:3">
      <c r="A59" s="6"/>
      <c r="B59" s="11" t="s">
        <v>90</v>
      </c>
      <c r="C59" s="52"/>
    </row>
    <row r="60" spans="1:3">
      <c r="A60" s="6">
        <v>6720</v>
      </c>
      <c r="B60" s="7" t="s">
        <v>91</v>
      </c>
      <c r="C60" s="52">
        <v>50000</v>
      </c>
    </row>
    <row r="61" spans="1:3">
      <c r="A61" s="6">
        <v>6730</v>
      </c>
      <c r="B61" s="8" t="s">
        <v>92</v>
      </c>
      <c r="C61" s="52">
        <v>71400</v>
      </c>
    </row>
    <row r="62" spans="1:3">
      <c r="A62" s="6">
        <v>6770</v>
      </c>
      <c r="B62" s="8" t="s">
        <v>93</v>
      </c>
      <c r="C62" s="52">
        <v>2000</v>
      </c>
    </row>
    <row r="63" spans="1:3" s="18" customFormat="1">
      <c r="A63" s="17"/>
      <c r="B63" s="13" t="s">
        <v>94</v>
      </c>
      <c r="C63" s="55">
        <f>SUM(C60:C62)</f>
        <v>123400</v>
      </c>
    </row>
    <row r="64" spans="1:3" ht="9.75" customHeight="1">
      <c r="A64" s="6"/>
      <c r="B64" s="8"/>
      <c r="C64" s="52"/>
    </row>
    <row r="65" spans="1:3" s="14" customFormat="1">
      <c r="A65" s="12"/>
      <c r="B65" s="13" t="s">
        <v>95</v>
      </c>
      <c r="C65" s="55">
        <f>C63+C57</f>
        <v>159400</v>
      </c>
    </row>
    <row r="66" spans="1:3">
      <c r="A66" s="6"/>
      <c r="B66" s="8"/>
      <c r="C66" s="52"/>
    </row>
    <row r="67" spans="1:3">
      <c r="A67" s="6"/>
      <c r="B67" s="11" t="s">
        <v>96</v>
      </c>
      <c r="C67" s="52"/>
    </row>
    <row r="68" spans="1:3">
      <c r="A68" s="6"/>
      <c r="B68" s="11" t="s">
        <v>97</v>
      </c>
      <c r="C68" s="52"/>
    </row>
    <row r="69" spans="1:3">
      <c r="A69" s="6">
        <v>7010</v>
      </c>
      <c r="B69" s="8" t="s">
        <v>98</v>
      </c>
      <c r="C69" s="52">
        <v>7700</v>
      </c>
    </row>
    <row r="70" spans="1:3">
      <c r="A70" s="6">
        <v>7060</v>
      </c>
      <c r="B70" s="8" t="s">
        <v>99</v>
      </c>
      <c r="C70" s="52">
        <v>500</v>
      </c>
    </row>
    <row r="71" spans="1:3">
      <c r="A71" s="6">
        <v>7080</v>
      </c>
      <c r="B71" s="8" t="s">
        <v>100</v>
      </c>
      <c r="C71" s="52">
        <v>4000</v>
      </c>
    </row>
    <row r="72" spans="1:3">
      <c r="A72" s="6">
        <v>7090</v>
      </c>
      <c r="B72" s="8" t="s">
        <v>101</v>
      </c>
      <c r="C72" s="52">
        <v>2000</v>
      </c>
    </row>
    <row r="73" spans="1:3">
      <c r="A73" s="6">
        <v>7100</v>
      </c>
      <c r="B73" s="8" t="s">
        <v>36</v>
      </c>
      <c r="C73" s="52">
        <v>5500</v>
      </c>
    </row>
    <row r="74" spans="1:3">
      <c r="A74" s="6">
        <v>7130</v>
      </c>
      <c r="B74" s="8" t="s">
        <v>102</v>
      </c>
      <c r="C74" s="52">
        <v>3000</v>
      </c>
    </row>
    <row r="75" spans="1:3">
      <c r="A75" s="6">
        <v>7140</v>
      </c>
      <c r="B75" s="8" t="s">
        <v>103</v>
      </c>
      <c r="C75" s="52">
        <v>100</v>
      </c>
    </row>
    <row r="76" spans="1:3">
      <c r="A76" s="6">
        <v>7150</v>
      </c>
      <c r="B76" s="8" t="s">
        <v>104</v>
      </c>
      <c r="C76" s="52">
        <v>2000</v>
      </c>
    </row>
    <row r="77" spans="1:3">
      <c r="A77" s="6">
        <v>7210</v>
      </c>
      <c r="B77" s="8" t="s">
        <v>105</v>
      </c>
      <c r="C77" s="52">
        <v>9500</v>
      </c>
    </row>
    <row r="78" spans="1:3">
      <c r="A78" s="6">
        <v>7280</v>
      </c>
      <c r="B78" s="8" t="s">
        <v>106</v>
      </c>
      <c r="C78" s="52">
        <v>15000</v>
      </c>
    </row>
    <row r="79" spans="1:3">
      <c r="A79" s="6">
        <v>7200</v>
      </c>
      <c r="B79" s="8" t="s">
        <v>107</v>
      </c>
      <c r="C79" s="52">
        <v>15000</v>
      </c>
    </row>
    <row r="80" spans="1:3">
      <c r="A80" s="6"/>
      <c r="B80" s="13" t="s">
        <v>0</v>
      </c>
      <c r="C80" s="58">
        <f>SUM(C69:C79)</f>
        <v>64300</v>
      </c>
    </row>
    <row r="81" spans="1:3" ht="4.5" customHeight="1">
      <c r="A81" s="6"/>
      <c r="B81" s="11"/>
      <c r="C81" s="52"/>
    </row>
    <row r="82" spans="1:3">
      <c r="A82" s="6"/>
      <c r="B82" s="11" t="s">
        <v>1</v>
      </c>
      <c r="C82" s="52"/>
    </row>
    <row r="83" spans="1:3">
      <c r="A83" s="6">
        <v>7250</v>
      </c>
      <c r="B83" s="8" t="s">
        <v>2</v>
      </c>
      <c r="C83" s="52">
        <v>25000</v>
      </c>
    </row>
    <row r="84" spans="1:3">
      <c r="A84" s="6">
        <v>7120</v>
      </c>
      <c r="B84" s="8" t="s">
        <v>3</v>
      </c>
      <c r="C84" s="52">
        <v>3000</v>
      </c>
    </row>
    <row r="85" spans="1:3">
      <c r="A85" s="6">
        <v>7850</v>
      </c>
      <c r="B85" s="8" t="s">
        <v>4</v>
      </c>
      <c r="C85" s="52">
        <v>7500</v>
      </c>
    </row>
    <row r="86" spans="1:3">
      <c r="A86" s="6">
        <v>7270</v>
      </c>
      <c r="B86" s="8" t="s">
        <v>5</v>
      </c>
      <c r="C86" s="52">
        <v>100</v>
      </c>
    </row>
    <row r="87" spans="1:3">
      <c r="A87" s="6">
        <v>7910</v>
      </c>
      <c r="B87" s="8" t="s">
        <v>6</v>
      </c>
      <c r="C87" s="52">
        <v>6000</v>
      </c>
    </row>
    <row r="88" spans="1:3">
      <c r="A88" s="6">
        <v>7950</v>
      </c>
      <c r="B88" s="8" t="s">
        <v>7</v>
      </c>
      <c r="C88" s="52">
        <v>8500</v>
      </c>
    </row>
    <row r="89" spans="1:3" s="14" customFormat="1">
      <c r="A89" s="12"/>
      <c r="B89" s="13" t="s">
        <v>8</v>
      </c>
      <c r="C89" s="55">
        <f>SUM(C83:C88)</f>
        <v>50100</v>
      </c>
    </row>
    <row r="90" spans="1:3" s="14" customFormat="1" ht="5.25" customHeight="1">
      <c r="A90" s="12"/>
      <c r="B90" s="19"/>
      <c r="C90" s="59"/>
    </row>
    <row r="91" spans="1:3" s="14" customFormat="1">
      <c r="A91" s="12"/>
      <c r="B91" s="13" t="s">
        <v>9</v>
      </c>
      <c r="C91" s="55">
        <f>C89+C80</f>
        <v>114400</v>
      </c>
    </row>
    <row r="92" spans="1:3" ht="6" customHeight="1">
      <c r="A92" s="6"/>
      <c r="B92" s="8"/>
      <c r="C92" s="52"/>
    </row>
    <row r="93" spans="1:3">
      <c r="A93" s="6"/>
      <c r="B93" s="11" t="s">
        <v>10</v>
      </c>
      <c r="C93" s="52"/>
    </row>
    <row r="94" spans="1:3">
      <c r="A94" s="6">
        <v>8510</v>
      </c>
      <c r="B94" s="8" t="s">
        <v>11</v>
      </c>
      <c r="C94" s="52">
        <v>336404</v>
      </c>
    </row>
    <row r="95" spans="1:3">
      <c r="A95" s="6">
        <v>8520</v>
      </c>
      <c r="B95" s="8" t="s">
        <v>12</v>
      </c>
      <c r="C95" s="52">
        <v>0</v>
      </c>
    </row>
    <row r="96" spans="1:3">
      <c r="A96" s="6">
        <v>8530</v>
      </c>
      <c r="B96" s="8" t="s">
        <v>13</v>
      </c>
      <c r="C96" s="52">
        <v>21500</v>
      </c>
    </row>
    <row r="97" spans="1:3">
      <c r="A97" s="6">
        <v>8540</v>
      </c>
      <c r="B97" s="8" t="s">
        <v>14</v>
      </c>
      <c r="C97" s="52">
        <v>336</v>
      </c>
    </row>
    <row r="98" spans="1:3">
      <c r="A98" s="6">
        <v>8550</v>
      </c>
      <c r="B98" s="8" t="s">
        <v>15</v>
      </c>
      <c r="C98" s="52">
        <v>3000</v>
      </c>
    </row>
    <row r="99" spans="1:3">
      <c r="A99" s="6">
        <v>8570</v>
      </c>
      <c r="B99" s="8" t="s">
        <v>16</v>
      </c>
      <c r="C99" s="52">
        <v>34500</v>
      </c>
    </row>
    <row r="100" spans="1:3">
      <c r="A100" s="6">
        <v>8580</v>
      </c>
      <c r="B100" s="8" t="s">
        <v>17</v>
      </c>
      <c r="C100" s="52">
        <v>3500</v>
      </c>
    </row>
    <row r="101" spans="1:3">
      <c r="A101" s="6">
        <v>8590</v>
      </c>
      <c r="B101" s="8" t="s">
        <v>18</v>
      </c>
      <c r="C101" s="52">
        <v>3543</v>
      </c>
    </row>
    <row r="102" spans="1:3">
      <c r="A102" s="6">
        <v>8615</v>
      </c>
      <c r="B102" s="8" t="s">
        <v>19</v>
      </c>
      <c r="C102" s="52">
        <v>1500</v>
      </c>
    </row>
    <row r="103" spans="1:3" s="14" customFormat="1">
      <c r="A103" s="12"/>
      <c r="B103" s="13" t="s">
        <v>20</v>
      </c>
      <c r="C103" s="55">
        <f>SUM(C93:C102)</f>
        <v>404283</v>
      </c>
    </row>
    <row r="104" spans="1:3">
      <c r="A104" s="20"/>
      <c r="B104" s="8"/>
      <c r="C104" s="52"/>
    </row>
    <row r="105" spans="1:3" ht="16">
      <c r="A105" s="60"/>
      <c r="B105" s="49" t="s">
        <v>21</v>
      </c>
      <c r="C105" s="61">
        <f>C103+C91+C65+C47+C37+C30+C20</f>
        <v>1530083</v>
      </c>
    </row>
    <row r="106" spans="1:3">
      <c r="A106" s="21"/>
      <c r="B106" s="22"/>
      <c r="C106" s="62"/>
    </row>
    <row r="107" spans="1:3" ht="16">
      <c r="A107" s="21"/>
      <c r="B107" s="23" t="s">
        <v>35</v>
      </c>
      <c r="C107" s="63">
        <f>C10-C105</f>
        <v>-200000</v>
      </c>
    </row>
    <row r="108" spans="1:3">
      <c r="A108" s="21"/>
      <c r="B108" s="24"/>
      <c r="C108" s="52"/>
    </row>
    <row r="109" spans="1:3" ht="16">
      <c r="A109" s="21"/>
      <c r="B109" s="25" t="s">
        <v>22</v>
      </c>
      <c r="C109" s="64">
        <v>200000</v>
      </c>
    </row>
    <row r="110" spans="1:3" ht="16">
      <c r="A110" s="21"/>
      <c r="B110" s="25"/>
      <c r="C110" s="64"/>
    </row>
    <row r="111" spans="1:3" ht="17" thickBot="1">
      <c r="A111" s="46"/>
      <c r="B111" s="47" t="s">
        <v>23</v>
      </c>
      <c r="C111" s="48">
        <f>C109+C107</f>
        <v>0</v>
      </c>
    </row>
  </sheetData>
  <sheetCalcPr fullCalcOnLoad="1"/>
  <phoneticPr fontId="18" type="noConversion"/>
  <pageMargins left="1" right="0.25" top="0.75" bottom="0.5" header="0" footer="0"/>
  <headerFooter alignWithMargins="0"/>
  <rowBreaks count="2" manualBreakCount="2">
    <brk id="49" max="2" man="1"/>
    <brk id="92" max="2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34"/>
  <sheetViews>
    <sheetView topLeftCell="A16" workbookViewId="0">
      <selection activeCell="C2" sqref="C2"/>
    </sheetView>
  </sheetViews>
  <sheetFormatPr baseColWidth="10" defaultColWidth="8.625" defaultRowHeight="15"/>
  <cols>
    <col min="1" max="1" width="5" customWidth="1"/>
    <col min="2" max="2" width="35" bestFit="1" customWidth="1"/>
    <col min="3" max="3" width="14.25" style="30" bestFit="1" customWidth="1"/>
    <col min="4" max="4" width="8.125" style="29" bestFit="1" customWidth="1"/>
    <col min="5" max="5" width="1.75" customWidth="1"/>
  </cols>
  <sheetData>
    <row r="1" spans="1:4" ht="16">
      <c r="A1" s="42" t="s">
        <v>24</v>
      </c>
      <c r="B1" s="36"/>
      <c r="C1" s="44" t="s">
        <v>25</v>
      </c>
      <c r="D1" s="43"/>
    </row>
    <row r="2" spans="1:4">
      <c r="A2" s="36"/>
      <c r="B2" s="36"/>
      <c r="C2" s="32"/>
      <c r="D2" s="43"/>
    </row>
    <row r="3" spans="1:4">
      <c r="A3" s="31" t="s">
        <v>40</v>
      </c>
      <c r="B3" s="31"/>
      <c r="C3" s="32"/>
      <c r="D3" s="43"/>
    </row>
    <row r="4" spans="1:4">
      <c r="A4" s="36"/>
      <c r="B4" s="31" t="s">
        <v>41</v>
      </c>
      <c r="C4" s="32">
        <v>895796</v>
      </c>
      <c r="D4" s="43"/>
    </row>
    <row r="5" spans="1:4">
      <c r="A5" s="36"/>
      <c r="B5" s="31" t="s">
        <v>26</v>
      </c>
      <c r="C5" s="32">
        <v>426541</v>
      </c>
      <c r="D5" s="43"/>
    </row>
    <row r="6" spans="1:4">
      <c r="A6" s="36"/>
      <c r="B6" s="31" t="s">
        <v>27</v>
      </c>
      <c r="C6" s="33">
        <v>-26874</v>
      </c>
      <c r="D6" s="43"/>
    </row>
    <row r="7" spans="1:4">
      <c r="A7" s="36"/>
      <c r="B7" s="31" t="s">
        <v>28</v>
      </c>
      <c r="C7" s="32">
        <v>15000</v>
      </c>
      <c r="D7" s="43"/>
    </row>
    <row r="8" spans="1:4">
      <c r="A8" s="36"/>
      <c r="B8" s="31" t="s">
        <v>45</v>
      </c>
      <c r="C8" s="32">
        <v>7500</v>
      </c>
      <c r="D8" s="43"/>
    </row>
    <row r="9" spans="1:4">
      <c r="A9" s="36"/>
      <c r="B9" s="31" t="s">
        <v>29</v>
      </c>
      <c r="C9" s="32">
        <v>12000</v>
      </c>
      <c r="D9" s="43"/>
    </row>
    <row r="10" spans="1:4" ht="16" thickBot="1">
      <c r="A10" s="36"/>
      <c r="B10" s="31" t="s">
        <v>30</v>
      </c>
      <c r="C10" s="34">
        <v>120</v>
      </c>
      <c r="D10" s="43"/>
    </row>
    <row r="11" spans="1:4" ht="16" thickBot="1">
      <c r="A11" s="31" t="s">
        <v>48</v>
      </c>
      <c r="B11" s="31"/>
      <c r="C11" s="35">
        <f>SUM(C4:C10)</f>
        <v>1330083</v>
      </c>
      <c r="D11" s="43"/>
    </row>
    <row r="12" spans="1:4" ht="16" thickTop="1">
      <c r="A12" s="36"/>
      <c r="B12" s="36"/>
      <c r="C12" s="32"/>
      <c r="D12" s="43"/>
    </row>
    <row r="13" spans="1:4">
      <c r="A13" s="31" t="s">
        <v>49</v>
      </c>
      <c r="B13" s="31"/>
      <c r="C13" s="32"/>
      <c r="D13" s="43"/>
    </row>
    <row r="14" spans="1:4">
      <c r="A14" s="36"/>
      <c r="B14" s="31" t="s">
        <v>50</v>
      </c>
      <c r="C14" s="32">
        <v>487000</v>
      </c>
      <c r="D14" s="43"/>
    </row>
    <row r="15" spans="1:4">
      <c r="A15" s="36"/>
      <c r="B15" s="31" t="s">
        <v>58</v>
      </c>
      <c r="C15" s="32">
        <v>233500</v>
      </c>
      <c r="D15" s="43"/>
    </row>
    <row r="16" spans="1:4">
      <c r="A16" s="36"/>
      <c r="B16" s="31" t="s">
        <v>67</v>
      </c>
      <c r="C16" s="32">
        <v>70000</v>
      </c>
      <c r="D16" s="43"/>
    </row>
    <row r="17" spans="1:6" ht="16" thickBot="1">
      <c r="A17" s="36"/>
      <c r="B17" s="31" t="s">
        <v>73</v>
      </c>
      <c r="C17" s="34">
        <v>61500</v>
      </c>
      <c r="D17" s="43"/>
    </row>
    <row r="18" spans="1:6">
      <c r="A18" s="31" t="s">
        <v>31</v>
      </c>
      <c r="B18" s="31"/>
      <c r="C18" s="32">
        <f>SUM(C14:C17)</f>
        <v>852000</v>
      </c>
      <c r="D18" s="43">
        <f>C18/C29</f>
        <v>0.55683253784271836</v>
      </c>
    </row>
    <row r="19" spans="1:6">
      <c r="A19" s="31" t="s">
        <v>83</v>
      </c>
      <c r="B19" s="31"/>
      <c r="C19" s="32"/>
      <c r="D19" s="43"/>
    </row>
    <row r="20" spans="1:6">
      <c r="A20" s="36"/>
      <c r="B20" s="31" t="s">
        <v>90</v>
      </c>
      <c r="C20" s="32">
        <v>123400</v>
      </c>
      <c r="D20" s="43"/>
    </row>
    <row r="21" spans="1:6" ht="16" thickBot="1">
      <c r="A21" s="36"/>
      <c r="B21" s="31" t="s">
        <v>84</v>
      </c>
      <c r="C21" s="34">
        <v>36000</v>
      </c>
      <c r="D21" s="43"/>
    </row>
    <row r="22" spans="1:6">
      <c r="A22" s="31" t="s">
        <v>31</v>
      </c>
      <c r="B22" s="31"/>
      <c r="C22" s="32">
        <f>SUM(C20:C21)</f>
        <v>159400</v>
      </c>
      <c r="D22" s="43">
        <f>C22/C29</f>
        <v>0.10417735508465881</v>
      </c>
      <c r="F22" s="37">
        <f>D18+D22</f>
        <v>0.66100989292737711</v>
      </c>
    </row>
    <row r="23" spans="1:6">
      <c r="A23" s="31" t="s">
        <v>96</v>
      </c>
      <c r="B23" s="31"/>
      <c r="C23" s="32"/>
      <c r="D23" s="43"/>
    </row>
    <row r="24" spans="1:6">
      <c r="A24" s="36"/>
      <c r="B24" s="31" t="s">
        <v>32</v>
      </c>
      <c r="C24" s="32">
        <v>50100</v>
      </c>
      <c r="D24" s="43"/>
    </row>
    <row r="25" spans="1:6">
      <c r="A25" s="36"/>
      <c r="B25" s="31" t="s">
        <v>97</v>
      </c>
      <c r="C25" s="32">
        <v>64300</v>
      </c>
      <c r="D25" s="43"/>
    </row>
    <row r="26" spans="1:6" ht="16" thickBot="1">
      <c r="A26" s="36"/>
      <c r="B26" s="31" t="s">
        <v>10</v>
      </c>
      <c r="C26" s="45">
        <v>404283</v>
      </c>
      <c r="D26" s="43"/>
    </row>
    <row r="27" spans="1:6">
      <c r="A27" s="31" t="s">
        <v>31</v>
      </c>
      <c r="B27" s="31"/>
      <c r="C27" s="32">
        <f>SUM(C24:C26)</f>
        <v>518683</v>
      </c>
      <c r="D27" s="43">
        <f>C27/C29</f>
        <v>0.33899010707262284</v>
      </c>
    </row>
    <row r="28" spans="1:6" ht="16" thickBot="1">
      <c r="A28" s="31"/>
      <c r="B28" s="31"/>
      <c r="C28" s="34"/>
      <c r="D28" s="43"/>
    </row>
    <row r="29" spans="1:6">
      <c r="A29" s="31" t="s">
        <v>33</v>
      </c>
      <c r="B29" s="31"/>
      <c r="C29" s="39">
        <f>C18+C22+C27</f>
        <v>1530083</v>
      </c>
      <c r="D29" s="43">
        <f>D18+D22+D27</f>
        <v>1</v>
      </c>
    </row>
    <row r="30" spans="1:6">
      <c r="A30" s="36"/>
      <c r="B30" s="36"/>
      <c r="C30" s="32"/>
      <c r="D30" s="43"/>
    </row>
    <row r="31" spans="1:6">
      <c r="A31" s="31" t="s">
        <v>35</v>
      </c>
      <c r="B31" s="36"/>
      <c r="C31" s="39">
        <f>C11-C29</f>
        <v>-200000</v>
      </c>
      <c r="D31" s="43"/>
    </row>
    <row r="32" spans="1:6" ht="16" thickBot="1">
      <c r="A32" s="38" t="s">
        <v>22</v>
      </c>
      <c r="B32" s="36"/>
      <c r="C32" s="41">
        <v>200000</v>
      </c>
      <c r="D32" s="43"/>
    </row>
    <row r="33" spans="1:4" ht="16" thickBot="1">
      <c r="A33" s="38" t="s">
        <v>34</v>
      </c>
      <c r="B33" s="36"/>
      <c r="C33" s="40">
        <f>C32+C31</f>
        <v>0</v>
      </c>
      <c r="D33" s="43"/>
    </row>
    <row r="34" spans="1:4" ht="16" thickTop="1"/>
  </sheetData>
  <phoneticPr fontId="18" type="noConversion"/>
  <pageMargins left="1" right="0.7" top="1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Summary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Daphne Haney</dc:creator>
  <cp:lastModifiedBy>Alison de Grassi</cp:lastModifiedBy>
  <cp:lastPrinted>2018-07-03T08:47:22Z</cp:lastPrinted>
  <dcterms:created xsi:type="dcterms:W3CDTF">2018-07-03T08:40:43Z</dcterms:created>
  <dcterms:modified xsi:type="dcterms:W3CDTF">2018-09-05T17:53:09Z</dcterms:modified>
</cp:coreProperties>
</file>