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Default Extension="png" ContentType="image/png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300" yWindow="300" windowWidth="26860" windowHeight="15840" tabRatio="500"/>
  </bookViews>
  <sheets>
    <sheet name="Sheet1" sheetId="1" r:id="rId1"/>
  </sheet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21" i="1"/>
  <c r="E42"/>
  <c r="D42"/>
  <c r="G21"/>
  <c r="G22"/>
  <c r="G23"/>
  <c r="G24"/>
  <c r="G25"/>
  <c r="G26"/>
  <c r="G28"/>
  <c r="H28"/>
  <c r="E17"/>
  <c r="D17"/>
  <c r="F17"/>
  <c r="G17"/>
  <c r="H17"/>
  <c r="H30"/>
  <c r="F27"/>
  <c r="G27"/>
  <c r="H27"/>
  <c r="D28"/>
  <c r="F28"/>
  <c r="G16"/>
  <c r="H16"/>
  <c r="G15"/>
  <c r="H15"/>
  <c r="G14"/>
  <c r="H14"/>
  <c r="G13"/>
  <c r="H13"/>
  <c r="G12"/>
  <c r="H12"/>
  <c r="G11"/>
  <c r="H11"/>
  <c r="G10"/>
  <c r="H10"/>
  <c r="G9"/>
  <c r="H9"/>
  <c r="H26"/>
  <c r="H25"/>
  <c r="H24"/>
  <c r="H23"/>
  <c r="H22"/>
  <c r="H21"/>
</calcChain>
</file>

<file path=xl/sharedStrings.xml><?xml version="1.0" encoding="utf-8"?>
<sst xmlns="http://schemas.openxmlformats.org/spreadsheetml/2006/main" count="47" uniqueCount="44">
  <si>
    <t>Total Projected Request for Additional Funding:</t>
    <phoneticPr fontId="1" type="noConversion"/>
  </si>
  <si>
    <t>Media Partner Service Fees</t>
  </si>
  <si>
    <t>Projected Expenses to End of FY 2017-18</t>
    <phoneticPr fontId="1" type="noConversion"/>
  </si>
  <si>
    <t>Total Expenses to End of FY 2017-18</t>
    <phoneticPr fontId="1" type="noConversion"/>
  </si>
  <si>
    <t>TravelGuidesFree</t>
  </si>
  <si>
    <t>Cost per month. TSF recommends at least two months beg. May 1, 2018. See graphic below for full details of spend.</t>
    <phoneticPr fontId="1" type="noConversion"/>
  </si>
  <si>
    <t xml:space="preserve">THEORYSF ADVERTISING; WEBSITE; VIDEO </t>
    <phoneticPr fontId="1" type="noConversion"/>
  </si>
  <si>
    <t>Cost depends on the depth of the automating leads task.</t>
    <phoneticPr fontId="1" type="noConversion"/>
  </si>
  <si>
    <t>MARKETING ACTIVITIES - MEDIA &amp; WEBSITE</t>
  </si>
  <si>
    <t>Media &amp; Website</t>
    <phoneticPr fontId="1" type="noConversion"/>
  </si>
  <si>
    <t>Projected Expenses</t>
    <phoneticPr fontId="1" type="noConversion"/>
  </si>
  <si>
    <t>Plus / Minus Budget</t>
    <phoneticPr fontId="1" type="noConversion"/>
  </si>
  <si>
    <t>Total Expenses</t>
    <phoneticPr fontId="1" type="noConversion"/>
  </si>
  <si>
    <t>Mendocino County Tourism Commission, Inc.</t>
  </si>
  <si>
    <t>Expense</t>
  </si>
  <si>
    <t>Marketing / Public Relations</t>
  </si>
  <si>
    <t>5510 · Public Relations Contract</t>
  </si>
  <si>
    <t>5520 · Marketing Agency Contract</t>
  </si>
  <si>
    <t>5650 · Marketing &amp; Comm. Coordinator</t>
  </si>
  <si>
    <t>5660 · Clipping Service</t>
  </si>
  <si>
    <t>5530 · In-Market PR Stunts</t>
  </si>
  <si>
    <t>5560 · Media Events</t>
  </si>
  <si>
    <t>5610 · Travel -PR Related</t>
  </si>
  <si>
    <t>5550 · Visiting Media FAM Expenses</t>
  </si>
  <si>
    <t>Total Marketing / Public Relations</t>
  </si>
  <si>
    <t>5130 · Print &amp; Online Advertising</t>
  </si>
  <si>
    <t>5150 · Ad Development/Design</t>
  </si>
  <si>
    <t>5170 · Photography</t>
  </si>
  <si>
    <t>5240 · Research &amp; Development</t>
  </si>
  <si>
    <t>5110 · Video Development</t>
  </si>
  <si>
    <t>5015 · Marketing Contingency</t>
  </si>
  <si>
    <t>Total Advertising / Media</t>
  </si>
  <si>
    <t xml:space="preserve">  To Mar 20, 2018</t>
  </si>
  <si>
    <t>Marketing Expenses -- Budget v. Anticipated Expenses</t>
    <phoneticPr fontId="1" type="noConversion"/>
  </si>
  <si>
    <t>PROJECTED EXPENSES TO END OF FY 2017-18</t>
    <phoneticPr fontId="1" type="noConversion"/>
  </si>
  <si>
    <t>Website</t>
    <phoneticPr fontId="1" type="noConversion"/>
  </si>
  <si>
    <t>Automated leads to constituents</t>
  </si>
  <si>
    <t>Event tracking and retargeting ability</t>
    <phoneticPr fontId="1" type="noConversion"/>
  </si>
  <si>
    <t>"How to Mendocino" film shorts</t>
    <phoneticPr fontId="1" type="noConversion"/>
  </si>
  <si>
    <t>Brand launch campaign - out of county</t>
    <phoneticPr fontId="1" type="noConversion"/>
  </si>
  <si>
    <t>OPTION 1</t>
    <phoneticPr fontId="1" type="noConversion"/>
  </si>
  <si>
    <t>OPTION 2</t>
    <phoneticPr fontId="1" type="noConversion"/>
  </si>
  <si>
    <t>2017-18  Budget</t>
    <phoneticPr fontId="1" type="noConversion"/>
  </si>
  <si>
    <t>5750 - Website Dev &amp; Maintenance</t>
    <phoneticPr fontId="1" type="noConversion"/>
  </si>
</sst>
</file>

<file path=xl/styles.xml><?xml version="1.0" encoding="utf-8"?>
<styleSheet xmlns="http://schemas.openxmlformats.org/spreadsheetml/2006/main">
  <numFmts count="9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9" formatCode="&quot;$&quot;#,##0.00;[Red]&quot;$&quot;#,##0.00"/>
    <numFmt numFmtId="170" formatCode="&quot;$&quot;#,##0.00"/>
    <numFmt numFmtId="171" formatCode="&quot;$&quot;#,##0.00"/>
    <numFmt numFmtId="173" formatCode="&quot;$&quot;#,##0.00;[Red]&quot;$&quot;#,##0.00"/>
  </numFmts>
  <fonts count="5">
    <font>
      <sz val="10"/>
      <name val="Verdana"/>
    </font>
    <font>
      <sz val="8"/>
      <name val="Verdana"/>
    </font>
    <font>
      <b/>
      <sz val="11"/>
      <name val="Verdana"/>
    </font>
    <font>
      <sz val="11"/>
      <name val="Verdana"/>
    </font>
    <font>
      <sz val="11"/>
      <color indexed="8"/>
      <name val="Verdana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169" fontId="3" fillId="0" borderId="0" xfId="0" applyNumberFormat="1" applyFont="1"/>
    <xf numFmtId="169" fontId="3" fillId="0" borderId="1" xfId="0" applyNumberFormat="1" applyFont="1" applyBorder="1"/>
    <xf numFmtId="0" fontId="2" fillId="0" borderId="0" xfId="0" applyFont="1" applyAlignment="1">
      <alignment horizontal="center"/>
    </xf>
    <xf numFmtId="14" fontId="2" fillId="0" borderId="0" xfId="0" applyNumberFormat="1" applyFont="1"/>
    <xf numFmtId="170" fontId="3" fillId="0" borderId="0" xfId="0" applyNumberFormat="1" applyFont="1"/>
    <xf numFmtId="169" fontId="3" fillId="0" borderId="0" xfId="0" applyNumberFormat="1" applyFont="1" applyBorder="1"/>
    <xf numFmtId="170" fontId="3" fillId="0" borderId="0" xfId="0" applyNumberFormat="1" applyFont="1" applyAlignment="1">
      <alignment horizontal="right"/>
    </xf>
    <xf numFmtId="169" fontId="3" fillId="0" borderId="0" xfId="0" applyNumberFormat="1" applyFont="1"/>
    <xf numFmtId="170" fontId="3" fillId="0" borderId="1" xfId="0" applyNumberFormat="1" applyFont="1" applyBorder="1"/>
    <xf numFmtId="170" fontId="3" fillId="0" borderId="0" xfId="0" applyNumberFormat="1" applyFont="1"/>
    <xf numFmtId="170" fontId="2" fillId="0" borderId="0" xfId="0" applyNumberFormat="1" applyFont="1"/>
    <xf numFmtId="169" fontId="3" fillId="0" borderId="1" xfId="0" applyNumberFormat="1" applyFont="1" applyBorder="1"/>
    <xf numFmtId="170" fontId="3" fillId="0" borderId="1" xfId="0" applyNumberFormat="1" applyFont="1" applyBorder="1"/>
    <xf numFmtId="169" fontId="3" fillId="0" borderId="0" xfId="0" applyNumberFormat="1" applyFont="1"/>
    <xf numFmtId="169" fontId="3" fillId="0" borderId="1" xfId="0" applyNumberFormat="1" applyFont="1" applyBorder="1"/>
    <xf numFmtId="170" fontId="3" fillId="0" borderId="0" xfId="0" applyNumberFormat="1" applyFont="1"/>
    <xf numFmtId="169" fontId="3" fillId="0" borderId="0" xfId="0" applyNumberFormat="1" applyFont="1"/>
    <xf numFmtId="169" fontId="3" fillId="0" borderId="1" xfId="0" applyNumberFormat="1" applyFont="1" applyBorder="1"/>
    <xf numFmtId="171" fontId="3" fillId="0" borderId="0" xfId="0" applyNumberFormat="1" applyFont="1"/>
    <xf numFmtId="0" fontId="3" fillId="0" borderId="0" xfId="0" applyNumberFormat="1" applyFont="1"/>
    <xf numFmtId="0" fontId="2" fillId="0" borderId="0" xfId="0" applyFont="1" applyAlignment="1">
      <alignment wrapText="1"/>
    </xf>
    <xf numFmtId="0" fontId="2" fillId="2" borderId="0" xfId="0" applyFont="1" applyFill="1"/>
    <xf numFmtId="0" fontId="3" fillId="2" borderId="0" xfId="0" applyFont="1" applyFill="1"/>
    <xf numFmtId="169" fontId="3" fillId="2" borderId="0" xfId="0" applyNumberFormat="1" applyFont="1" applyFill="1" applyBorder="1"/>
    <xf numFmtId="169" fontId="3" fillId="2" borderId="0" xfId="0" applyNumberFormat="1" applyFont="1" applyFill="1"/>
    <xf numFmtId="173" fontId="4" fillId="2" borderId="0" xfId="0" applyNumberFormat="1" applyFon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44</xdr:row>
      <xdr:rowOff>0</xdr:rowOff>
    </xdr:from>
    <xdr:to>
      <xdr:col>7</xdr:col>
      <xdr:colOff>431800</xdr:colOff>
      <xdr:row>73</xdr:row>
      <xdr:rowOff>12700</xdr:rowOff>
    </xdr:to>
    <xdr:pic>
      <xdr:nvPicPr>
        <xdr:cNvPr id="3" name="Picture 2" descr="Recommended Ad Buy Monthly budget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0" y="9982200"/>
          <a:ext cx="9842500" cy="6642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I48"/>
  <sheetViews>
    <sheetView tabSelected="1" topLeftCell="A7" workbookViewId="0">
      <selection activeCell="I30" sqref="I30"/>
    </sheetView>
  </sheetViews>
  <sheetFormatPr baseColWidth="10" defaultColWidth="10.7109375" defaultRowHeight="18" customHeight="1"/>
  <cols>
    <col min="1" max="2" width="10.7109375" style="2"/>
    <col min="3" max="3" width="33.85546875" style="2" customWidth="1"/>
    <col min="4" max="8" width="18" style="2" customWidth="1"/>
    <col min="9" max="9" width="33" style="2" customWidth="1"/>
    <col min="10" max="16384" width="10.7109375" style="2"/>
  </cols>
  <sheetData>
    <row r="1" spans="1:9" ht="18" customHeight="1">
      <c r="A1" s="1" t="s">
        <v>13</v>
      </c>
      <c r="B1" s="1"/>
      <c r="C1" s="1"/>
      <c r="D1" s="1"/>
      <c r="E1" s="1"/>
    </row>
    <row r="2" spans="1:9" ht="18" customHeight="1">
      <c r="A2" s="1" t="s">
        <v>33</v>
      </c>
      <c r="B2" s="1"/>
      <c r="C2" s="1"/>
      <c r="D2" s="1"/>
      <c r="E2" s="1"/>
    </row>
    <row r="3" spans="1:9" ht="18" customHeight="1">
      <c r="A3" s="6">
        <v>41725</v>
      </c>
      <c r="B3" s="1"/>
      <c r="C3" s="1"/>
      <c r="D3" s="1"/>
      <c r="E3" s="1"/>
    </row>
    <row r="4" spans="1:9" ht="18" customHeight="1">
      <c r="A4" s="1"/>
      <c r="B4" s="1"/>
      <c r="C4" s="1"/>
      <c r="D4" s="1"/>
      <c r="E4" s="1"/>
    </row>
    <row r="5" spans="1:9" ht="2" customHeight="1">
      <c r="A5" s="1"/>
      <c r="B5" s="1"/>
      <c r="C5" s="1"/>
      <c r="D5" s="1"/>
      <c r="E5" s="1"/>
    </row>
    <row r="6" spans="1:9" ht="46" customHeight="1">
      <c r="A6" s="1" t="s">
        <v>14</v>
      </c>
      <c r="B6" s="1"/>
      <c r="C6" s="1"/>
      <c r="D6" s="1" t="s">
        <v>32</v>
      </c>
      <c r="E6" s="5" t="s">
        <v>42</v>
      </c>
      <c r="F6" s="23" t="s">
        <v>2</v>
      </c>
      <c r="G6" s="23" t="s">
        <v>3</v>
      </c>
      <c r="H6" s="23" t="s">
        <v>11</v>
      </c>
      <c r="I6" s="1"/>
    </row>
    <row r="7" spans="1:9" ht="18" customHeight="1">
      <c r="A7" s="1"/>
      <c r="B7" s="1" t="s">
        <v>8</v>
      </c>
      <c r="C7" s="1"/>
      <c r="D7" s="1"/>
      <c r="E7" s="5"/>
    </row>
    <row r="8" spans="1:9" ht="18" customHeight="1">
      <c r="A8" s="1"/>
      <c r="B8" s="1" t="s">
        <v>15</v>
      </c>
      <c r="C8" s="1"/>
      <c r="D8" s="1"/>
      <c r="E8" s="1"/>
    </row>
    <row r="9" spans="1:9" ht="18" customHeight="1">
      <c r="C9" s="2" t="s">
        <v>16</v>
      </c>
      <c r="D9" s="3">
        <v>65399.94</v>
      </c>
      <c r="E9" s="3">
        <v>111000</v>
      </c>
      <c r="F9" s="12">
        <v>20000</v>
      </c>
      <c r="G9" s="19">
        <f>SUM(D9+F9)</f>
        <v>85399.94</v>
      </c>
      <c r="H9" s="16">
        <f t="shared" ref="H9:H17" si="0">SUM(E9-G9)</f>
        <v>25600.059999999998</v>
      </c>
    </row>
    <row r="10" spans="1:9" ht="18" customHeight="1">
      <c r="C10" s="2" t="s">
        <v>17</v>
      </c>
      <c r="D10" s="3">
        <v>74997</v>
      </c>
      <c r="E10" s="3">
        <v>100000</v>
      </c>
      <c r="F10" s="12">
        <v>25003</v>
      </c>
      <c r="G10" s="19">
        <f t="shared" ref="G10:G17" si="1">SUM(D10+F10)</f>
        <v>100000</v>
      </c>
      <c r="H10" s="16">
        <f t="shared" si="0"/>
        <v>0</v>
      </c>
    </row>
    <row r="11" spans="1:9" ht="18" customHeight="1">
      <c r="C11" s="2" t="s">
        <v>18</v>
      </c>
      <c r="D11" s="3">
        <v>44000</v>
      </c>
      <c r="E11" s="3">
        <v>60000</v>
      </c>
      <c r="F11" s="12">
        <v>22000</v>
      </c>
      <c r="G11" s="19">
        <f t="shared" si="1"/>
        <v>66000</v>
      </c>
      <c r="H11" s="16">
        <f t="shared" si="0"/>
        <v>-6000</v>
      </c>
    </row>
    <row r="12" spans="1:9" ht="18" customHeight="1">
      <c r="C12" s="2" t="s">
        <v>19</v>
      </c>
      <c r="D12" s="3">
        <v>4779.63</v>
      </c>
      <c r="E12" s="3">
        <v>6000</v>
      </c>
      <c r="F12" s="12">
        <v>1600</v>
      </c>
      <c r="G12" s="19">
        <f t="shared" si="1"/>
        <v>6379.63</v>
      </c>
      <c r="H12" s="16">
        <f t="shared" si="0"/>
        <v>-379.63000000000011</v>
      </c>
    </row>
    <row r="13" spans="1:9" ht="18" customHeight="1">
      <c r="C13" s="2" t="s">
        <v>20</v>
      </c>
      <c r="D13" s="3">
        <v>156</v>
      </c>
      <c r="E13" s="3">
        <v>2500</v>
      </c>
      <c r="F13" s="12">
        <v>0</v>
      </c>
      <c r="G13" s="19">
        <f t="shared" si="1"/>
        <v>156</v>
      </c>
      <c r="H13" s="16">
        <f t="shared" si="0"/>
        <v>2344</v>
      </c>
    </row>
    <row r="14" spans="1:9" ht="18" customHeight="1">
      <c r="C14" s="2" t="s">
        <v>21</v>
      </c>
      <c r="D14" s="3">
        <v>6073.51</v>
      </c>
      <c r="E14" s="3">
        <v>3500</v>
      </c>
      <c r="F14" s="12">
        <v>3000</v>
      </c>
      <c r="G14" s="19">
        <f t="shared" si="1"/>
        <v>9073.51</v>
      </c>
      <c r="H14" s="16">
        <f t="shared" si="0"/>
        <v>-5573.51</v>
      </c>
    </row>
    <row r="15" spans="1:9" ht="18" customHeight="1">
      <c r="C15" s="2" t="s">
        <v>22</v>
      </c>
      <c r="D15" s="3">
        <v>2470.5500000000002</v>
      </c>
      <c r="E15" s="3">
        <v>10000</v>
      </c>
      <c r="F15" s="12">
        <v>3000</v>
      </c>
      <c r="G15" s="19">
        <f t="shared" si="1"/>
        <v>5470.55</v>
      </c>
      <c r="H15" s="16">
        <f t="shared" si="0"/>
        <v>4529.45</v>
      </c>
    </row>
    <row r="16" spans="1:9" ht="18" customHeight="1">
      <c r="C16" s="2" t="s">
        <v>23</v>
      </c>
      <c r="D16" s="3">
        <v>7761.56</v>
      </c>
      <c r="E16" s="3">
        <v>12000</v>
      </c>
      <c r="F16" s="12">
        <v>2500</v>
      </c>
      <c r="G16" s="19">
        <f t="shared" si="1"/>
        <v>10261.560000000001</v>
      </c>
      <c r="H16" s="16">
        <f t="shared" si="0"/>
        <v>1738.4399999999987</v>
      </c>
    </row>
    <row r="17" spans="1:9" ht="18" customHeight="1">
      <c r="B17" s="2" t="s">
        <v>24</v>
      </c>
      <c r="D17" s="4">
        <f>ROUND(SUM(D8:D16),5)</f>
        <v>205638.19</v>
      </c>
      <c r="E17" s="4">
        <f>SUM(E9:E16)</f>
        <v>305000</v>
      </c>
      <c r="F17" s="15">
        <f>SUM(F9:F16)</f>
        <v>77103</v>
      </c>
      <c r="G17" s="20">
        <f t="shared" si="1"/>
        <v>282741.19</v>
      </c>
      <c r="H17" s="17">
        <f t="shared" si="0"/>
        <v>22258.809999999998</v>
      </c>
    </row>
    <row r="18" spans="1:9" ht="18" customHeight="1">
      <c r="H18" s="12"/>
    </row>
    <row r="19" spans="1:9" ht="18" customHeight="1">
      <c r="D19" s="1" t="s">
        <v>32</v>
      </c>
      <c r="E19" s="5" t="s">
        <v>42</v>
      </c>
      <c r="F19" s="1" t="s">
        <v>10</v>
      </c>
      <c r="G19" s="1" t="s">
        <v>12</v>
      </c>
      <c r="H19" s="1" t="s">
        <v>11</v>
      </c>
    </row>
    <row r="20" spans="1:9" s="1" customFormat="1" ht="18" customHeight="1">
      <c r="B20" s="1" t="s">
        <v>9</v>
      </c>
      <c r="H20" s="13"/>
    </row>
    <row r="21" spans="1:9" ht="18" customHeight="1">
      <c r="C21" s="2" t="s">
        <v>25</v>
      </c>
      <c r="D21" s="3">
        <v>204361.81</v>
      </c>
      <c r="E21" s="3">
        <v>325000</v>
      </c>
      <c r="F21" s="10">
        <f>SUM(E39+D39+E41+E40)</f>
        <v>237744</v>
      </c>
      <c r="G21" s="19">
        <f>SUM(D21+F21)</f>
        <v>442105.81</v>
      </c>
      <c r="H21" s="16">
        <f>SUM(E21-G21)</f>
        <v>-117105.81</v>
      </c>
    </row>
    <row r="22" spans="1:9" ht="18" customHeight="1">
      <c r="C22" s="2" t="s">
        <v>26</v>
      </c>
      <c r="D22" s="3">
        <v>2243.25</v>
      </c>
      <c r="E22" s="3">
        <v>8000</v>
      </c>
      <c r="F22" s="10">
        <v>5000</v>
      </c>
      <c r="G22" s="19">
        <f t="shared" ref="G22:G27" si="2">SUM(D22+F22)</f>
        <v>7243.25</v>
      </c>
      <c r="H22" s="16">
        <f t="shared" ref="H22:H27" si="3">SUM(E22-G22)</f>
        <v>756.75</v>
      </c>
    </row>
    <row r="23" spans="1:9" ht="18" customHeight="1">
      <c r="C23" s="2" t="s">
        <v>27</v>
      </c>
      <c r="D23" s="3">
        <v>607.58000000000004</v>
      </c>
      <c r="E23" s="3">
        <v>8000</v>
      </c>
      <c r="F23" s="10">
        <v>2000</v>
      </c>
      <c r="G23" s="19">
        <f t="shared" si="2"/>
        <v>2607.58</v>
      </c>
      <c r="H23" s="16">
        <f t="shared" si="3"/>
        <v>5392.42</v>
      </c>
    </row>
    <row r="24" spans="1:9" ht="18" customHeight="1">
      <c r="C24" s="2" t="s">
        <v>28</v>
      </c>
      <c r="D24" s="3">
        <v>0</v>
      </c>
      <c r="E24" s="3">
        <v>20000</v>
      </c>
      <c r="F24" s="10">
        <v>0</v>
      </c>
      <c r="G24" s="19">
        <f t="shared" si="2"/>
        <v>0</v>
      </c>
      <c r="H24" s="16">
        <f t="shared" si="3"/>
        <v>20000</v>
      </c>
    </row>
    <row r="25" spans="1:9" ht="18" customHeight="1">
      <c r="C25" s="2" t="s">
        <v>29</v>
      </c>
      <c r="D25" s="3">
        <v>16043.89</v>
      </c>
      <c r="E25" s="3">
        <v>10000</v>
      </c>
      <c r="F25" s="10">
        <v>35500</v>
      </c>
      <c r="G25" s="19">
        <f t="shared" si="2"/>
        <v>51543.89</v>
      </c>
      <c r="H25" s="16">
        <f t="shared" si="3"/>
        <v>-41543.89</v>
      </c>
    </row>
    <row r="26" spans="1:9" ht="18" customHeight="1">
      <c r="C26" s="2" t="s">
        <v>30</v>
      </c>
      <c r="D26" s="3">
        <v>18961.82</v>
      </c>
      <c r="E26" s="3">
        <v>10000</v>
      </c>
      <c r="F26" s="10">
        <v>0</v>
      </c>
      <c r="G26" s="19">
        <f t="shared" si="2"/>
        <v>18961.82</v>
      </c>
      <c r="H26" s="16">
        <f t="shared" si="3"/>
        <v>-8961.82</v>
      </c>
    </row>
    <row r="27" spans="1:9" ht="18" customHeight="1">
      <c r="C27" s="2" t="s">
        <v>43</v>
      </c>
      <c r="D27" s="19">
        <v>6954</v>
      </c>
      <c r="E27" s="19">
        <v>17000</v>
      </c>
      <c r="F27" s="19">
        <f>SUM(E35+E36+E37)</f>
        <v>63750</v>
      </c>
      <c r="G27" s="19">
        <f t="shared" si="2"/>
        <v>70704</v>
      </c>
      <c r="H27" s="19">
        <f t="shared" si="3"/>
        <v>-53704</v>
      </c>
    </row>
    <row r="28" spans="1:9" ht="18" customHeight="1">
      <c r="B28" s="2" t="s">
        <v>31</v>
      </c>
      <c r="D28" s="4">
        <f>SUM(D21:D27)</f>
        <v>249172.34999999998</v>
      </c>
      <c r="E28" s="4">
        <v>381000</v>
      </c>
      <c r="F28" s="14">
        <f>SUM(F21:F27)</f>
        <v>343994</v>
      </c>
      <c r="G28" s="20">
        <f>SUM(G21:G26)</f>
        <v>522462.35000000003</v>
      </c>
      <c r="H28" s="17">
        <f>SUM(E28-G28)</f>
        <v>-141462.35000000003</v>
      </c>
    </row>
    <row r="29" spans="1:9" ht="18" customHeight="1">
      <c r="D29" s="8"/>
      <c r="E29" s="8"/>
      <c r="F29" s="10"/>
      <c r="G29" s="12"/>
    </row>
    <row r="30" spans="1:9" ht="18" customHeight="1">
      <c r="B30" s="24" t="s">
        <v>0</v>
      </c>
      <c r="C30" s="25"/>
      <c r="D30" s="26"/>
      <c r="E30" s="26"/>
      <c r="F30" s="27"/>
      <c r="G30" s="25"/>
      <c r="H30" s="28">
        <f>SUM(H28+H17)</f>
        <v>-119203.54000000004</v>
      </c>
      <c r="I30" s="25"/>
    </row>
    <row r="31" spans="1:9" ht="18" customHeight="1">
      <c r="D31" s="8"/>
      <c r="E31" s="8"/>
      <c r="F31" s="19"/>
    </row>
    <row r="32" spans="1:9" ht="18" customHeight="1">
      <c r="A32" s="1" t="s">
        <v>6</v>
      </c>
      <c r="D32" s="8"/>
      <c r="E32" s="8"/>
    </row>
    <row r="33" spans="2:8" ht="18" customHeight="1">
      <c r="D33" s="1" t="s">
        <v>40</v>
      </c>
      <c r="E33" s="1" t="s">
        <v>41</v>
      </c>
    </row>
    <row r="34" spans="2:8" ht="18" customHeight="1">
      <c r="B34" s="1" t="s">
        <v>34</v>
      </c>
      <c r="H34" s="22"/>
    </row>
    <row r="35" spans="2:8" ht="18" customHeight="1">
      <c r="B35" s="2">
        <v>5750</v>
      </c>
      <c r="C35" s="2" t="s">
        <v>35</v>
      </c>
      <c r="D35" s="7">
        <v>44390</v>
      </c>
      <c r="E35" s="7">
        <v>44390</v>
      </c>
    </row>
    <row r="36" spans="2:8" ht="18" customHeight="1">
      <c r="B36" s="2">
        <v>5750</v>
      </c>
      <c r="C36" s="2" t="s">
        <v>36</v>
      </c>
      <c r="D36" s="7">
        <v>8800</v>
      </c>
      <c r="E36" s="9">
        <v>17600</v>
      </c>
      <c r="F36" s="2" t="s">
        <v>7</v>
      </c>
    </row>
    <row r="37" spans="2:8" ht="18" customHeight="1">
      <c r="B37" s="2">
        <v>5750</v>
      </c>
      <c r="C37" s="2" t="s">
        <v>37</v>
      </c>
      <c r="D37" s="7">
        <v>1760</v>
      </c>
      <c r="E37" s="7">
        <v>1760</v>
      </c>
    </row>
    <row r="38" spans="2:8" ht="18" customHeight="1">
      <c r="B38" s="2">
        <v>5110</v>
      </c>
      <c r="C38" s="2" t="s">
        <v>38</v>
      </c>
      <c r="D38" s="7">
        <v>35000</v>
      </c>
      <c r="E38" s="7">
        <v>35000</v>
      </c>
    </row>
    <row r="39" spans="2:8" ht="18" customHeight="1">
      <c r="B39" s="2">
        <v>5130</v>
      </c>
      <c r="C39" s="2" t="s">
        <v>39</v>
      </c>
      <c r="D39" s="7">
        <v>111406</v>
      </c>
      <c r="E39" s="7">
        <v>111406</v>
      </c>
      <c r="F39" s="2" t="s">
        <v>5</v>
      </c>
    </row>
    <row r="40" spans="2:8" ht="18" customHeight="1">
      <c r="B40" s="2">
        <v>5110</v>
      </c>
      <c r="C40" s="2" t="s">
        <v>1</v>
      </c>
      <c r="D40" s="18">
        <v>14482</v>
      </c>
      <c r="E40" s="18">
        <v>14482</v>
      </c>
    </row>
    <row r="41" spans="2:8" ht="18" customHeight="1">
      <c r="B41" s="1">
        <v>5110</v>
      </c>
      <c r="C41" s="2" t="s">
        <v>4</v>
      </c>
      <c r="D41" s="21">
        <v>450</v>
      </c>
      <c r="E41" s="21">
        <v>450</v>
      </c>
      <c r="H41" s="21"/>
    </row>
    <row r="42" spans="2:8" ht="18" customHeight="1">
      <c r="D42" s="11">
        <f>SUM(D35:D41)</f>
        <v>216288</v>
      </c>
      <c r="E42" s="11">
        <f>SUM(E35:E41)</f>
        <v>225088</v>
      </c>
    </row>
    <row r="43" spans="2:8" ht="18" customHeight="1">
      <c r="D43" s="7"/>
      <c r="E43" s="7"/>
    </row>
    <row r="44" spans="2:8" ht="18" customHeight="1">
      <c r="D44" s="7"/>
      <c r="E44" s="7"/>
    </row>
    <row r="45" spans="2:8" ht="18" customHeight="1">
      <c r="D45" s="7"/>
      <c r="E45" s="7"/>
    </row>
    <row r="46" spans="2:8" ht="18" customHeight="1">
      <c r="E46" s="7"/>
    </row>
    <row r="47" spans="2:8" ht="18" customHeight="1">
      <c r="E47" s="7"/>
    </row>
    <row r="48" spans="2:8" ht="18" customHeight="1">
      <c r="E48" s="7"/>
    </row>
  </sheetData>
  <sheetCalcPr fullCalcOnLoad="1"/>
  <phoneticPr fontId="1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de Grassi</dc:creator>
  <cp:lastModifiedBy>Alison de Grassi</cp:lastModifiedBy>
  <dcterms:created xsi:type="dcterms:W3CDTF">2018-01-27T02:58:55Z</dcterms:created>
  <dcterms:modified xsi:type="dcterms:W3CDTF">2018-03-30T19:40:50Z</dcterms:modified>
</cp:coreProperties>
</file>